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defaultThemeVersion="124226"/>
  <mc:AlternateContent xmlns:mc="http://schemas.openxmlformats.org/markup-compatibility/2006">
    <mc:Choice Requires="x15">
      <x15ac:absPath xmlns:x15ac="http://schemas.microsoft.com/office/spreadsheetml/2010/11/ac" url="Z:\3. RISK ASSESSMENTS\2022 Risk Assessments\AAA. Risk Workshop Documents\FINAL Guideline Document\"/>
    </mc:Choice>
  </mc:AlternateContent>
  <xr:revisionPtr revIDLastSave="0" documentId="13_ncr:1_{B19E050E-75A9-43D0-840E-9C6603D9CE67}" xr6:coauthVersionLast="45" xr6:coauthVersionMax="45" xr10:uidLastSave="{00000000-0000-0000-0000-000000000000}"/>
  <bookViews>
    <workbookView xWindow="-120" yWindow="-120" windowWidth="29040" windowHeight="15840" tabRatio="551" xr2:uid="{00000000-000D-0000-FFFF-FFFF00000000}"/>
  </bookViews>
  <sheets>
    <sheet name="Operational Risk Register" sheetId="8" r:id="rId1"/>
    <sheet name="Issues Register" sheetId="9" r:id="rId2"/>
    <sheet name="Likelihood and Impact Rating" sheetId="11" r:id="rId3"/>
    <sheet name="Risk Categories" sheetId="15" r:id="rId4"/>
  </sheets>
  <externalReferences>
    <externalReference r:id="rId5"/>
  </externalReferences>
  <definedNames>
    <definedName name="_xlnm.Print_Area" localSheetId="1">'Issues Register'!$A$1:$V$11</definedName>
    <definedName name="_xlnm.Print_Area" localSheetId="2">'Likelihood and Impact Rating'!#REF!</definedName>
    <definedName name="_xlnm.Print_Area" localSheetId="3">'Risk Categories'!$A$1:$B$32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9" l="1"/>
  <c r="L11" i="9"/>
  <c r="L12" i="9"/>
  <c r="L9" i="9"/>
  <c r="L14" i="9"/>
  <c r="L15" i="9"/>
  <c r="L16" i="9"/>
  <c r="L17" i="9"/>
  <c r="L13" i="9"/>
  <c r="K10" i="9"/>
  <c r="K11" i="9"/>
  <c r="K12" i="9"/>
  <c r="K13" i="9"/>
  <c r="K14" i="9"/>
  <c r="K15" i="9"/>
  <c r="K16" i="9"/>
  <c r="K17" i="9"/>
  <c r="K18" i="9"/>
  <c r="L18" i="9"/>
  <c r="K9" i="9"/>
  <c r="W8" i="8"/>
  <c r="X8" i="8"/>
  <c r="W9" i="8"/>
  <c r="X9" i="8"/>
  <c r="W10" i="8"/>
  <c r="X10" i="8"/>
  <c r="W11" i="8"/>
  <c r="X11" i="8"/>
  <c r="W12" i="8"/>
  <c r="X12" i="8"/>
  <c r="W13" i="8"/>
  <c r="X13" i="8"/>
  <c r="W14" i="8"/>
  <c r="X14" i="8"/>
  <c r="W15" i="8"/>
  <c r="X15" i="8"/>
  <c r="W16" i="8"/>
  <c r="X16" i="8"/>
  <c r="W17" i="8"/>
  <c r="X17" i="8"/>
  <c r="W18" i="8"/>
  <c r="X18" i="8"/>
  <c r="W19" i="8"/>
  <c r="X19" i="8"/>
  <c r="X7" i="8"/>
  <c r="W7" i="8"/>
  <c r="P13" i="8"/>
  <c r="P14" i="8"/>
  <c r="P15" i="8"/>
  <c r="O7" i="8"/>
  <c r="O8" i="8"/>
  <c r="O9" i="8"/>
  <c r="O10" i="8"/>
  <c r="O11" i="8"/>
  <c r="O12" i="8"/>
  <c r="O13" i="8"/>
  <c r="O14" i="8"/>
  <c r="O15" i="8"/>
  <c r="O16" i="8"/>
  <c r="O17" i="8"/>
  <c r="O18" i="8"/>
  <c r="O19" i="8"/>
  <c r="P7" i="8"/>
  <c r="P8" i="8"/>
  <c r="P9" i="8"/>
  <c r="P10" i="8"/>
  <c r="P11" i="8"/>
  <c r="P12" i="8"/>
  <c r="P16" i="8"/>
  <c r="P17" i="8"/>
  <c r="P18" i="8"/>
  <c r="P19" i="8"/>
  <c r="K8" i="8"/>
  <c r="K9" i="8"/>
  <c r="K10" i="8"/>
  <c r="K11" i="8"/>
  <c r="K12" i="8"/>
  <c r="K13" i="8"/>
  <c r="K14" i="8"/>
  <c r="K15" i="8"/>
  <c r="K16" i="8"/>
  <c r="K17" i="8"/>
  <c r="K18" i="8"/>
  <c r="K19" i="8"/>
  <c r="K7" i="8"/>
  <c r="J7" i="8"/>
  <c r="J8" i="8"/>
  <c r="J9" i="8"/>
  <c r="J10" i="8"/>
  <c r="J11" i="8"/>
  <c r="J12" i="8"/>
  <c r="J13" i="8"/>
  <c r="J14" i="8"/>
  <c r="J15" i="8"/>
  <c r="J16" i="8"/>
  <c r="J17" i="8"/>
  <c r="J18" i="8"/>
  <c r="J19" i="8"/>
  <c r="S18" i="9"/>
  <c r="S17" i="9"/>
  <c r="S16" i="9"/>
  <c r="S15" i="9"/>
  <c r="S14" i="9"/>
  <c r="S13" i="9"/>
  <c r="S12" i="9"/>
  <c r="S11" i="9"/>
  <c r="S10" i="9"/>
  <c r="S9" i="9"/>
</calcChain>
</file>

<file path=xl/sharedStrings.xml><?xml version="1.0" encoding="utf-8"?>
<sst xmlns="http://schemas.openxmlformats.org/spreadsheetml/2006/main" count="225" uniqueCount="195">
  <si>
    <t>Organisation</t>
  </si>
  <si>
    <t>Technology</t>
  </si>
  <si>
    <t>Financial</t>
  </si>
  <si>
    <t>Multiplier</t>
  </si>
  <si>
    <t>Risk Category</t>
  </si>
  <si>
    <t>Residual Risk Rating</t>
  </si>
  <si>
    <t>Inherent Risk Rating</t>
  </si>
  <si>
    <t>High</t>
  </si>
  <si>
    <t>Moderate</t>
  </si>
  <si>
    <t>Critical</t>
  </si>
  <si>
    <t>Research income, research load, research work and staff, research capacity, intellectual property, patents, ethical conduct in research etc.</t>
  </si>
  <si>
    <t xml:space="preserve">Behaviour </t>
  </si>
  <si>
    <t>Environmental</t>
  </si>
  <si>
    <t>Infrastructure</t>
  </si>
  <si>
    <t>International</t>
  </si>
  <si>
    <t>Overseas ventures/ reputation/ programs, relationships with overseas universities.</t>
  </si>
  <si>
    <t>Strength of policies and procedures, planning, staffing, morale, training, ethical culture, leadership and management.</t>
  </si>
  <si>
    <t>Political</t>
  </si>
  <si>
    <t>Ability to respond to major changes in education policies, level of government consultation, change of government.</t>
  </si>
  <si>
    <t>Reputation</t>
  </si>
  <si>
    <t>Disaster Recovery</t>
  </si>
  <si>
    <t>the defined process and plan for restoring IT resources</t>
  </si>
  <si>
    <t>servers, devices, desktops, printers, fax equipment, phones, cameras</t>
  </si>
  <si>
    <t>Networking</t>
  </si>
  <si>
    <t>switches, routers, cabling, wireless access points</t>
  </si>
  <si>
    <t>Applications</t>
  </si>
  <si>
    <t>Customer Support</t>
  </si>
  <si>
    <t>anything related to customer service and support</t>
  </si>
  <si>
    <t>IT Security</t>
  </si>
  <si>
    <t>anything related to the security of our IT systems</t>
  </si>
  <si>
    <t>Resources</t>
  </si>
  <si>
    <t>staff, contractors, expertise, knowledge, availability</t>
  </si>
  <si>
    <t>Likelihood</t>
  </si>
  <si>
    <t>Impact</t>
  </si>
  <si>
    <t>Low</t>
  </si>
  <si>
    <t>Very Low</t>
  </si>
  <si>
    <t>Commercial Activities</t>
  </si>
  <si>
    <t xml:space="preserve">RISK CATEGORIES </t>
  </si>
  <si>
    <t>Market Competition and Society Changes</t>
  </si>
  <si>
    <t xml:space="preserve">New Universities entering into the Western region, online learning and teaching competition, changes in expectations from employers, government, communities and society. </t>
  </si>
  <si>
    <t xml:space="preserve">CONFIDENTIAL </t>
  </si>
  <si>
    <t xml:space="preserve">Moderate </t>
  </si>
  <si>
    <t>(5)  Almost certain</t>
  </si>
  <si>
    <t>(4)  Likely</t>
  </si>
  <si>
    <t>(3)  Possible</t>
  </si>
  <si>
    <t>(2)  Unlikely</t>
  </si>
  <si>
    <t>(1)  Rare</t>
  </si>
  <si>
    <t xml:space="preserve">Prepared By: </t>
  </si>
  <si>
    <t xml:space="preserve">Date Prepared: </t>
  </si>
  <si>
    <t xml:space="preserve">NOTE: </t>
  </si>
  <si>
    <t>Impact or Consequences</t>
  </si>
  <si>
    <t xml:space="preserve">Inherent Risk Assessment </t>
  </si>
  <si>
    <t xml:space="preserve">Residual Risk Assessment </t>
  </si>
  <si>
    <t>Date Identified</t>
  </si>
  <si>
    <t xml:space="preserve">Operational Risk Register </t>
  </si>
  <si>
    <t>Business Unit Objective(s)</t>
  </si>
  <si>
    <t>Operational Risk No.</t>
  </si>
  <si>
    <t xml:space="preserve">Key Controls in place to mitigate the risks 
(Actual Current Controls and not proposed controls) </t>
  </si>
  <si>
    <t xml:space="preserve">Additional Mitigation Controls or Actions Required to reduce the Residual Risk to the Desired Level </t>
  </si>
  <si>
    <t>Residual Risk Rating5</t>
  </si>
  <si>
    <t>Due Date for Mitigation Actions</t>
  </si>
  <si>
    <t>Action Owner</t>
  </si>
  <si>
    <t xml:space="preserve">Post Mitigation Risk Assessment </t>
  </si>
  <si>
    <t>Likelihood2</t>
  </si>
  <si>
    <t>Impact2</t>
  </si>
  <si>
    <t>Likelihood3</t>
  </si>
  <si>
    <t>Impact3</t>
  </si>
  <si>
    <t>Multiplier2</t>
  </si>
  <si>
    <t>Multiplier3</t>
  </si>
  <si>
    <t>Operational Risk Name 
(Short Description)</t>
  </si>
  <si>
    <t>Comments and status update on the mitigation actions</t>
  </si>
  <si>
    <t>Issue Identification</t>
  </si>
  <si>
    <t>Impact Analysis</t>
  </si>
  <si>
    <t>Issue Evaluation</t>
  </si>
  <si>
    <t>Issue Treatment</t>
  </si>
  <si>
    <t>Issue Description and causes</t>
  </si>
  <si>
    <t>Likelihood Rating</t>
  </si>
  <si>
    <t>Consequence Rating</t>
  </si>
  <si>
    <t>Issue Rating</t>
  </si>
  <si>
    <t>Issue Owner</t>
  </si>
  <si>
    <t>Management Updates on Issues &amp; Action</t>
  </si>
  <si>
    <t>Days Overdue from Original Due Date</t>
  </si>
  <si>
    <t>Days Overdue from Revised Date</t>
  </si>
  <si>
    <t>Date Issue Closed</t>
  </si>
  <si>
    <t>Issue Title 
(Short Description)</t>
  </si>
  <si>
    <t>Issue No.</t>
  </si>
  <si>
    <t>Linked to Risk No.</t>
  </si>
  <si>
    <t>Date Issue Identified</t>
  </si>
  <si>
    <t>Name of the Report</t>
  </si>
  <si>
    <t>Agreed Management Action</t>
  </si>
  <si>
    <t>Action Due Date (Original as per reports)</t>
  </si>
  <si>
    <t>Revised Due Date</t>
  </si>
  <si>
    <t xml:space="preserve">Management Comments </t>
  </si>
  <si>
    <t>Issue Status Open / Closed</t>
  </si>
  <si>
    <t>Issues Register:</t>
  </si>
  <si>
    <t xml:space="preserve">Accountable Executive </t>
  </si>
  <si>
    <t>Risk Rating Matrix (Impact * Likelihood)</t>
  </si>
  <si>
    <t>Impact Score</t>
  </si>
  <si>
    <t>Generic Impact Description</t>
  </si>
  <si>
    <t>Area of Impact – Description of Consequence</t>
  </si>
  <si>
    <t>Education &amp; Research</t>
  </si>
  <si>
    <t>Health and Safety</t>
  </si>
  <si>
    <t>Service Delivery</t>
  </si>
  <si>
    <t>Brand &amp; Reputation</t>
  </si>
  <si>
    <t>Legal/ Compliance</t>
  </si>
  <si>
    <t>5
Catastrophic</t>
  </si>
  <si>
    <t>4
Major</t>
  </si>
  <si>
    <t xml:space="preserve">Critical event or circumstance that can be endured with proper management </t>
  </si>
  <si>
    <t>3
Moderate</t>
  </si>
  <si>
    <t xml:space="preserve">Significant event or circumstance that can be managed under normal circumstances </t>
  </si>
  <si>
    <t>2
Minor</t>
  </si>
  <si>
    <t xml:space="preserve">Event with consequences that can be readily absorbed but requires management effort to minimise the impact </t>
  </si>
  <si>
    <t>1
Insignificant</t>
  </si>
  <si>
    <t xml:space="preserve">Some loss but not material; existing controls and procedures should cope with event or circumstance </t>
  </si>
  <si>
    <t xml:space="preserve">• Negligible impact on delivery of service </t>
  </si>
  <si>
    <t xml:space="preserve">• Minor / localised damage to brand, image or reputation </t>
  </si>
  <si>
    <t xml:space="preserve">• Unlikely to result in adverse regulatory response or action </t>
  </si>
  <si>
    <t>Likelihood Score</t>
  </si>
  <si>
    <t xml:space="preserve"> Definition of Likelihood</t>
  </si>
  <si>
    <t>Highly likely to happen, possibly frequently or already happened</t>
  </si>
  <si>
    <t>Will probably happen, but not a persistent issue</t>
  </si>
  <si>
    <t>May happen occasionally</t>
  </si>
  <si>
    <t>Not expected to happen, but is a possibility</t>
  </si>
  <si>
    <t>Very unlikely this will ever happen</t>
  </si>
  <si>
    <t>Academic – Curriculum  Quality</t>
  </si>
  <si>
    <t>Quality and standard of academic program or course contents, planning strategy for course offerings, approvals and monitoring process for courses and units, educational and teaching operations (distance, on-campus, online, etc.)</t>
  </si>
  <si>
    <t xml:space="preserve">Academic – Research </t>
  </si>
  <si>
    <t xml:space="preserve">Staff attitudes to risk, risk culture, staff reckless (disasters), staff conservative (opportunities lost), staff uptake of policies. </t>
  </si>
  <si>
    <t>Water, soil, air contamination, asbestos, waste management, incidents causing injury/ death, environmentally triggered emergencies, natural hazards and radiation.</t>
  </si>
  <si>
    <t>Reductions in income, change of funding model or policy, liquidity, financial loss, insurances, debt, budget overruns, tenders, market risk, credit risk, operational risk, financial decisions are poorly made or executed.</t>
  </si>
  <si>
    <t xml:space="preserve">Legal </t>
  </si>
  <si>
    <t xml:space="preserve">Contracts and agreements, high profile litigation - financial and reputational impact. </t>
  </si>
  <si>
    <t>Legislation or Regulatory Compliance</t>
  </si>
  <si>
    <t>Projects</t>
  </si>
  <si>
    <t>Significant transformation projects including key IT projects that are not well managed, run over time, over budget and scope and do not deliver on the expected outcomes and benefits. Risk of change is not managed.</t>
  </si>
  <si>
    <t>Damaging media reports, employability of graduates, research links, regional involvement. The reputation of the organisation could be damaged from all sources of risk categories.</t>
  </si>
  <si>
    <t>Third Party</t>
  </si>
  <si>
    <t>Potential risk associated with supplier, distributors and partners.</t>
  </si>
  <si>
    <t>Work Health &amp; Safety (WHS) or People risk</t>
  </si>
  <si>
    <r>
      <t xml:space="preserve">It is related to the complete change in technology or introduction of a new technology. </t>
    </r>
    <r>
      <rPr>
        <sz val="11"/>
        <color theme="1"/>
        <rFont val="Georgia"/>
        <family val="1"/>
      </rPr>
      <t>For ITDS risk registers, see breakdown of this category.</t>
    </r>
  </si>
  <si>
    <t>Strategic direction of IT, reliance on vWSU, blended learning, ecommerce/ email/ internet, student records system, library.</t>
  </si>
  <si>
    <t>Hardware</t>
  </si>
  <si>
    <t>any corporate, desktop, teaching, research or standalone application</t>
  </si>
  <si>
    <t>Risk Rating Scale</t>
  </si>
  <si>
    <t xml:space="preserve">The desired level of residual risk post mitigation defines the level of risk the business area is willing to accept or practically able to reduce to. </t>
  </si>
  <si>
    <t xml:space="preserve">Event or circumstance with potentially disastrous impact on business or significant material adverse impact on a key area </t>
  </si>
  <si>
    <t>• Unsustainable loss / reduction in student enrolment / retention
• Loss of a School 
• Serious / sustained reduction in research activity / output 
• Serious / sustained problems reaching a number of student, teaching or research targets 
• Irreparable impact on relationship with partners / collaborators</t>
  </si>
  <si>
    <t xml:space="preserve">• Death or permanent disability 
• Loss of critical number of key staff impacting on skills, knowledge &amp; expertise
• Widespread / sustained staff industrial action 
• Sustained student protest / violence </t>
  </si>
  <si>
    <t xml:space="preserve">• Serious breach of legislation / contract with significant prosecution / fines likely 
• Future funding / approvals / registration / licensing in jeopardy
• Potential for litigation including class actions 
• Criminal or civil proceedings initiated </t>
  </si>
  <si>
    <t xml:space="preserve">• Serious injury / harm, including sexual assault / rape 
• Dangerous near miss
• Long term loss of some key staff resulting in skills / knowledge / expertise deficits 
• Threat / staff industrial action 
• Threat / student protests </t>
  </si>
  <si>
    <t xml:space="preserve">• Major loss / reduction in student enrolment / retention 
• Loss of a key School 
• Major impact on research activity over a sustained period 
• Major problems meeting teaching or research targets 
• Major long term damage to partnership / collaboration </t>
  </si>
  <si>
    <t xml:space="preserve">• Sustained damage to brand / image / reputation nationally / internationally 
• Long term national or local negative media coverage </t>
  </si>
  <si>
    <t xml:space="preserve">• Major breach of contract / Act / regulations / consent conditions 
• Expected to attract regulatory attention 
• Investigation, prosecution and / or major fines possible
• Allegations of criminal / unlawful conduct </t>
  </si>
  <si>
    <t xml:space="preserve">• Significant loss / reduction of number of students in a course
• Loss of a key academic course  
• Significant impact on research activity over a sustained period 
• Significant problem meeting teaching or research targets 
• Significant but short term damage to partnership </t>
  </si>
  <si>
    <t>• Adverse impact on person’s health / wellbeing
• Lost time or penalty notice due to unsafe act / plant / equipment
• Short term loss of skills / knowledge / expertise  
• Severe staff morale / increase in workforce absentee rate 
• Student  dissatisfaction</t>
  </si>
  <si>
    <t>• Significant but short term damage to brand / reputation 
• Student / stakeholder and / or community concern 
• Prominent local negative media coverage</t>
  </si>
  <si>
    <t xml:space="preserve">• Breach of contract, Act, regulation or consent conditions Potential for regulatory action 
• Potential for allegations of criminal / unlawful conduct </t>
  </si>
  <si>
    <t xml:space="preserve">• Short term reduction in student enrolment / retention 
• Minor impact on research activity 
• Temporary problems meeting some teaching / research targets </t>
  </si>
  <si>
    <t xml:space="preserve">• Potential adverse impact on person’s health / wellbeing
• Inappropriate behaviour 
• Work place safety compromised 
• Some loss of staff with tolerable loss / deficit in skills 
• Dialogue required with industrial groups or student body </t>
  </si>
  <si>
    <t xml:space="preserve">• Loss / interruption / compromise of critical business systems or Education / Research program for tolerable period but at an inconvenient time 
• Problems with delivery of local services or localised programs </t>
  </si>
  <si>
    <t xml:space="preserve">• Some short term negative media coverage 
• Concern raised by students / stakeholders </t>
  </si>
  <si>
    <t xml:space="preserve">• Minor non compliances or breaches of contract, Act, regulations, consent conditions 
• May result in infringement notice </t>
  </si>
  <si>
    <t xml:space="preserve">• Minor downturn in student enrolments / retention 
• Negligible impact on research activity or achievement of teaching / research targets </t>
  </si>
  <si>
    <t xml:space="preserve">• Minimal or no adverse impact on person’s health / wellbeing 
• Negligible skills or knowledge loss </t>
  </si>
  <si>
    <t xml:space="preserve">• Loss / interruption / compromise of some business systems or Education / Research program for a protracted period of time 
• Service delivery targets cannot be met </t>
  </si>
  <si>
    <t xml:space="preserve">• Cessation of major critical business systems or Education / Research programs for an intolerable period and at a critical time in the University calendar </t>
  </si>
  <si>
    <t>• Major impact on critical business systems or Education / Research programs for an unacceptable period and / or at a critical time in the University calendar</t>
  </si>
  <si>
    <t xml:space="preserve">•Irreparable damage to or loss of brand / image reputation
• Serious / long term damage to the University status / international rankings 
• Widespread / persistent / sustained negative media attention  </t>
  </si>
  <si>
    <t>Rare
(remote)</t>
  </si>
  <si>
    <t>Unlikely 
(uncommon)</t>
  </si>
  <si>
    <t>Possible 
(occasional)</t>
  </si>
  <si>
    <t>Likely 
(probable)</t>
  </si>
  <si>
    <t>Almost Certain 
(frequent)</t>
  </si>
  <si>
    <t xml:space="preserve">Insignificant </t>
  </si>
  <si>
    <t xml:space="preserve">Minor </t>
  </si>
  <si>
    <t xml:space="preserve">Major </t>
  </si>
  <si>
    <t xml:space="preserve">Catastrophic </t>
  </si>
  <si>
    <t>Rate</t>
  </si>
  <si>
    <t>Academic - Student Recruitment</t>
  </si>
  <si>
    <t>Student admissions, enrolments and retention processes.</t>
  </si>
  <si>
    <t xml:space="preserve">• Huge financial loss (greater than $25m)
• Significant budget impact (revenue shortfall or expense over-run) with no capacity to adjust within existing budget / resources 
• May attract material adverse findings from external regulators or auditors </t>
  </si>
  <si>
    <t xml:space="preserve">• Major financial loss (greater than $10m)
• Requires significant adjustment or cancellation to approved / funded projects / programs </t>
  </si>
  <si>
    <t xml:space="preserve">• Significant financial loss (greater than $5m)
• Impact may be reduced by reallocating resources </t>
  </si>
  <si>
    <t xml:space="preserve">• Some financial loss (greater than $2m)
• Requires monitoring &amp; possible corrective action within existing resources </t>
  </si>
  <si>
    <t>• Unlikely to impact on budget or funded activities (less than $2m)
• Impact can be absorbed by daily business running costs</t>
  </si>
  <si>
    <t>Student demonstrations, terrorism, fraud, corrupt conduct, activists seeking to damage The College.</t>
  </si>
  <si>
    <t>Engaging in commercial activities that are not part of the core operations of the The College that could have significant financial exposures and risks</t>
  </si>
  <si>
    <t>The physical fabric of The College, buildings, roads, pathways, utilities (electricity, water), IT infrastructure.</t>
  </si>
  <si>
    <t>Breach, financial penalty/ impact on reputation, laws, regulations, codes, statutory obligations affecting The College.</t>
  </si>
  <si>
    <t>Operational</t>
  </si>
  <si>
    <t>Losses caused by flawed or failed processes, policies, systems or events that disrupt business operations. System and human errors, improper management, criminal activity such as fraud, and physical events are among the factors that can trigger operational risk.</t>
  </si>
  <si>
    <t>Includes human resource management practices, recruitment, induction, training &amp; development, OH&amp;S (occupational health and safety), hazard management, industrial actions, health, rehabilitation, EEO (equal employment opportunities), fraud, corruption &amp; crime, injury management</t>
  </si>
  <si>
    <t>Risk Description 
(Detailed Description)</t>
  </si>
  <si>
    <t>Source of Issue 
(Internal Audit or External Consultant Report, Risk Assessment or Management Identified)</t>
  </si>
  <si>
    <t>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</si>
</sst>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Georgia"/>
      <family val="1"/>
    </font>
    <font>
      <sz val="11"/>
      <color theme="1"/>
      <name val="Georgia"/>
      <family val="1"/>
    </font>
    <font>
      <sz val="11"/>
      <color rgb="FFFF0000"/>
      <name val="Calibri"/>
      <family val="2"/>
      <scheme val="minor"/>
    </font>
    <font>
      <sz val="10"/>
      <color theme="1"/>
      <name val="Georgia"/>
      <family val="1"/>
    </font>
    <font>
      <b/>
      <sz val="11"/>
      <color rgb="FFFF0000"/>
      <name val="Calibri"/>
      <family val="2"/>
      <scheme val="minor"/>
    </font>
    <font>
      <b/>
      <sz val="11"/>
      <color theme="3"/>
      <name val="Calibri"/>
      <family val="2"/>
      <scheme val="minor"/>
    </font>
    <font>
      <b/>
      <sz val="11"/>
      <color theme="1"/>
      <name val="Calibri"/>
      <family val="2"/>
      <scheme val="minor"/>
    </font>
    <font>
      <sz val="14"/>
      <color theme="1"/>
      <name val="Calibri"/>
      <family val="2"/>
      <scheme val="minor"/>
    </font>
    <font>
      <b/>
      <sz val="14"/>
      <color theme="0"/>
      <name val="Calibri"/>
      <family val="2"/>
      <scheme val="minor"/>
    </font>
    <font>
      <sz val="10"/>
      <name val="Arial"/>
      <family val="2"/>
    </font>
    <font>
      <b/>
      <sz val="14"/>
      <color theme="1"/>
      <name val="Calibri"/>
      <family val="2"/>
      <scheme val="minor"/>
    </font>
    <font>
      <b/>
      <sz val="14"/>
      <color rgb="FFFF0000"/>
      <name val="Calibri"/>
      <family val="2"/>
      <scheme val="minor"/>
    </font>
    <font>
      <sz val="12"/>
      <color theme="1"/>
      <name val="Calibri"/>
      <family val="2"/>
      <scheme val="minor"/>
    </font>
    <font>
      <b/>
      <sz val="12"/>
      <color theme="0"/>
      <name val="Calibri"/>
      <family val="2"/>
      <scheme val="minor"/>
    </font>
    <font>
      <b/>
      <sz val="14"/>
      <color theme="1"/>
      <name val="Georgia"/>
      <family val="1"/>
    </font>
    <font>
      <sz val="11"/>
      <color rgb="FF000000"/>
      <name val="Georgia"/>
      <family val="1"/>
    </font>
    <font>
      <b/>
      <sz val="11"/>
      <color rgb="FF000000"/>
      <name val="Georgia"/>
      <family val="1"/>
    </font>
    <font>
      <b/>
      <sz val="11"/>
      <color theme="0"/>
      <name val="Calibri"/>
      <family val="2"/>
      <scheme val="minor"/>
    </font>
    <font>
      <b/>
      <sz val="16"/>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sz val="11"/>
      <color rgb="FF202124"/>
      <name val="Georgia"/>
      <family val="1"/>
    </font>
  </fonts>
  <fills count="1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99CC00"/>
        <bgColor indexed="64"/>
      </patternFill>
    </fill>
    <fill>
      <patternFill patternType="solid">
        <fgColor rgb="FFFF0000"/>
        <bgColor indexed="64"/>
      </patternFill>
    </fill>
    <fill>
      <patternFill patternType="solid">
        <fgColor rgb="FF92D050"/>
        <bgColor indexed="64"/>
      </patternFill>
    </fill>
    <fill>
      <patternFill patternType="solid">
        <fgColor theme="5"/>
        <bgColor theme="5"/>
      </patternFill>
    </fill>
    <fill>
      <patternFill patternType="solid">
        <fgColor rgb="FF00B0F0"/>
        <bgColor theme="5"/>
      </patternFill>
    </fill>
    <fill>
      <patternFill patternType="solid">
        <fgColor rgb="FF92D050"/>
        <bgColor theme="5"/>
      </patternFill>
    </fill>
    <fill>
      <patternFill patternType="solid">
        <fgColor rgb="FF00B050"/>
        <bgColor theme="5"/>
      </patternFill>
    </fill>
    <fill>
      <patternFill patternType="solid">
        <fgColor theme="0" tint="-0.14999847407452621"/>
        <bgColor indexed="64"/>
      </patternFill>
    </fill>
    <fill>
      <patternFill patternType="solid">
        <fgColor rgb="FF990033"/>
        <bgColor indexed="64"/>
      </patternFill>
    </fill>
    <fill>
      <patternFill patternType="solid">
        <fgColor rgb="FFE1B4AF"/>
        <bgColor indexed="64"/>
      </patternFill>
    </fill>
    <fill>
      <patternFill patternType="solid">
        <fgColor rgb="FFBFBFBF"/>
        <bgColor indexed="64"/>
      </patternFill>
    </fill>
    <fill>
      <patternFill patternType="solid">
        <fgColor rgb="FF99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0" fillId="0" borderId="0"/>
  </cellStyleXfs>
  <cellXfs count="130">
    <xf numFmtId="0" fontId="0" fillId="0" borderId="0" xfId="0"/>
    <xf numFmtId="0" fontId="0" fillId="0" borderId="0" xfId="0" applyAlignment="1">
      <alignment vertical="top"/>
    </xf>
    <xf numFmtId="0" fontId="0" fillId="0" borderId="1" xfId="0" applyBorder="1" applyAlignment="1">
      <alignment vertical="top" wrapText="1"/>
    </xf>
    <xf numFmtId="0" fontId="0" fillId="0" borderId="3" xfId="0" applyBorder="1" applyAlignment="1">
      <alignment vertical="top" wrapText="1"/>
    </xf>
    <xf numFmtId="0" fontId="1" fillId="0" borderId="1" xfId="0" applyFont="1" applyBorder="1" applyAlignment="1">
      <alignment vertical="top" wrapText="1"/>
    </xf>
    <xf numFmtId="0" fontId="0" fillId="0" borderId="1" xfId="0" applyFill="1" applyBorder="1" applyAlignment="1">
      <alignment vertical="top" wrapText="1"/>
    </xf>
    <xf numFmtId="0" fontId="0" fillId="0" borderId="4" xfId="0" applyBorder="1" applyAlignment="1">
      <alignment vertical="top" wrapText="1"/>
    </xf>
    <xf numFmtId="0" fontId="5" fillId="0" borderId="1" xfId="0" applyFont="1" applyBorder="1" applyAlignment="1">
      <alignment vertical="top" wrapText="1"/>
    </xf>
    <xf numFmtId="0" fontId="0" fillId="0" borderId="0" xfId="0" applyAlignment="1">
      <alignment vertical="top" wrapText="1"/>
    </xf>
    <xf numFmtId="0" fontId="5" fillId="0" borderId="1" xfId="0" applyFont="1" applyFill="1" applyBorder="1" applyAlignment="1">
      <alignment vertical="top" wrapText="1"/>
    </xf>
    <xf numFmtId="0" fontId="0" fillId="0" borderId="0" xfId="0" applyBorder="1" applyAlignment="1">
      <alignment vertical="top" wrapText="1"/>
    </xf>
    <xf numFmtId="0" fontId="0" fillId="0" borderId="4" xfId="0" applyFill="1" applyBorder="1" applyAlignment="1">
      <alignment vertical="top" wrapText="1"/>
    </xf>
    <xf numFmtId="0" fontId="5" fillId="0" borderId="0" xfId="0" applyFont="1" applyBorder="1" applyAlignment="1">
      <alignment vertical="top" wrapText="1"/>
    </xf>
    <xf numFmtId="0" fontId="4" fillId="0" borderId="0" xfId="0" applyFont="1" applyFill="1" applyBorder="1" applyAlignment="1">
      <alignment horizontal="center" vertical="top" wrapText="1"/>
    </xf>
    <xf numFmtId="0" fontId="0" fillId="0" borderId="0" xfId="0" applyBorder="1" applyAlignment="1">
      <alignment horizontal="center" vertical="top" wrapText="1"/>
    </xf>
    <xf numFmtId="0" fontId="0" fillId="0" borderId="0" xfId="0" applyFill="1" applyBorder="1" applyAlignment="1">
      <alignment vertical="top" wrapText="1"/>
    </xf>
    <xf numFmtId="0" fontId="3" fillId="0" borderId="0" xfId="0" applyFont="1" applyBorder="1" applyAlignment="1">
      <alignment vertical="top" wrapText="1"/>
    </xf>
    <xf numFmtId="0" fontId="5" fillId="0" borderId="4" xfId="0" applyFont="1" applyBorder="1" applyAlignment="1">
      <alignment vertical="top" wrapText="1"/>
    </xf>
    <xf numFmtId="0" fontId="0" fillId="0" borderId="7" xfId="0" applyBorder="1" applyAlignment="1">
      <alignment vertical="top"/>
    </xf>
    <xf numFmtId="0" fontId="0" fillId="0" borderId="13" xfId="0" applyBorder="1" applyAlignment="1">
      <alignment vertical="top"/>
    </xf>
    <xf numFmtId="0" fontId="0" fillId="0" borderId="5" xfId="0" applyFont="1" applyBorder="1" applyAlignment="1">
      <alignment vertical="top" wrapText="1"/>
    </xf>
    <xf numFmtId="0" fontId="0" fillId="0" borderId="1" xfId="0" applyFont="1" applyBorder="1" applyAlignment="1">
      <alignment vertical="top"/>
    </xf>
    <xf numFmtId="0" fontId="8" fillId="0" borderId="0" xfId="0" applyFont="1" applyAlignment="1">
      <alignment vertical="top"/>
    </xf>
    <xf numFmtId="0" fontId="9" fillId="8" borderId="1" xfId="0" applyFont="1" applyFill="1" applyBorder="1" applyAlignment="1">
      <alignment vertical="top" wrapText="1"/>
    </xf>
    <xf numFmtId="0" fontId="9" fillId="8" borderId="1" xfId="0" applyFont="1" applyFill="1" applyBorder="1" applyAlignment="1">
      <alignment horizontal="center" vertical="top" wrapText="1"/>
    </xf>
    <xf numFmtId="0" fontId="0" fillId="0" borderId="3" xfId="0" applyFont="1" applyBorder="1" applyAlignment="1">
      <alignment vertical="top" wrapText="1"/>
    </xf>
    <xf numFmtId="0" fontId="0" fillId="0" borderId="20" xfId="0" applyBorder="1" applyAlignment="1">
      <alignment vertical="top" wrapText="1"/>
    </xf>
    <xf numFmtId="0" fontId="7" fillId="0" borderId="0" xfId="0" applyFont="1"/>
    <xf numFmtId="0" fontId="0" fillId="0" borderId="0" xfId="0" applyFont="1"/>
    <xf numFmtId="0" fontId="11" fillId="0" borderId="11" xfId="0" applyFont="1" applyBorder="1" applyAlignment="1">
      <alignment vertical="top"/>
    </xf>
    <xf numFmtId="0" fontId="8" fillId="0" borderId="12" xfId="0" applyFont="1" applyBorder="1" applyAlignment="1">
      <alignment vertical="top"/>
    </xf>
    <xf numFmtId="0" fontId="11" fillId="0" borderId="9" xfId="0" applyFont="1" applyBorder="1" applyAlignment="1">
      <alignment vertical="top"/>
    </xf>
    <xf numFmtId="0" fontId="8" fillId="0" borderId="10" xfId="0" applyFont="1" applyBorder="1" applyAlignment="1">
      <alignment vertical="top"/>
    </xf>
    <xf numFmtId="0" fontId="11" fillId="0" borderId="12" xfId="0" applyFont="1" applyBorder="1" applyAlignment="1">
      <alignment vertical="top"/>
    </xf>
    <xf numFmtId="0" fontId="11" fillId="0" borderId="10" xfId="0" applyFont="1" applyBorder="1" applyAlignment="1">
      <alignment vertical="top"/>
    </xf>
    <xf numFmtId="0" fontId="9" fillId="10" borderId="1" xfId="0" applyFont="1" applyFill="1" applyBorder="1" applyAlignment="1">
      <alignment vertical="top" wrapText="1"/>
    </xf>
    <xf numFmtId="0" fontId="9" fillId="11" borderId="1" xfId="0" applyFont="1" applyFill="1" applyBorder="1" applyAlignment="1">
      <alignment vertical="top" wrapText="1"/>
    </xf>
    <xf numFmtId="0" fontId="9" fillId="9" borderId="1" xfId="0" applyFont="1" applyFill="1" applyBorder="1" applyAlignment="1">
      <alignment vertical="top" wrapText="1"/>
    </xf>
    <xf numFmtId="14" fontId="0" fillId="0" borderId="1" xfId="0" applyNumberFormat="1" applyFont="1" applyBorder="1" applyAlignment="1">
      <alignment vertical="top" wrapText="1"/>
    </xf>
    <xf numFmtId="49" fontId="0" fillId="0" borderId="1" xfId="0" applyNumberFormat="1" applyFont="1" applyBorder="1" applyAlignment="1">
      <alignment horizontal="center" vertical="top" wrapText="1"/>
    </xf>
    <xf numFmtId="49" fontId="0" fillId="0" borderId="1" xfId="0" applyNumberFormat="1" applyFont="1" applyBorder="1" applyAlignment="1">
      <alignment vertical="top" wrapText="1"/>
    </xf>
    <xf numFmtId="14" fontId="0" fillId="0" borderId="1" xfId="0" applyNumberFormat="1" applyFont="1" applyBorder="1" applyAlignment="1">
      <alignment horizontal="center" vertical="top" wrapText="1"/>
    </xf>
    <xf numFmtId="2" fontId="0" fillId="0" borderId="1" xfId="0" applyNumberFormat="1" applyFont="1" applyBorder="1" applyAlignment="1">
      <alignment vertical="top" wrapText="1"/>
    </xf>
    <xf numFmtId="49" fontId="6" fillId="0" borderId="1" xfId="1" applyNumberFormat="1" applyFont="1" applyFill="1" applyBorder="1" applyAlignment="1" applyProtection="1">
      <alignment horizontal="center" vertical="center" wrapText="1"/>
      <protection locked="0"/>
    </xf>
    <xf numFmtId="0" fontId="13" fillId="0" borderId="1" xfId="0" applyFont="1" applyBorder="1" applyAlignment="1">
      <alignment vertical="top" wrapText="1"/>
    </xf>
    <xf numFmtId="0" fontId="13" fillId="0" borderId="21" xfId="0" applyFont="1" applyBorder="1" applyAlignment="1">
      <alignment vertical="top" wrapText="1"/>
    </xf>
    <xf numFmtId="0" fontId="13" fillId="0" borderId="21" xfId="0" applyFont="1" applyFill="1" applyBorder="1" applyAlignment="1">
      <alignment vertical="top" wrapText="1"/>
    </xf>
    <xf numFmtId="0" fontId="13" fillId="0" borderId="1" xfId="0" applyFont="1" applyFill="1" applyBorder="1" applyAlignment="1">
      <alignment vertical="top" wrapText="1"/>
    </xf>
    <xf numFmtId="0" fontId="14" fillId="8" borderId="1" xfId="0" applyFont="1" applyFill="1" applyBorder="1" applyAlignment="1">
      <alignment vertical="top" wrapText="1"/>
    </xf>
    <xf numFmtId="0" fontId="2" fillId="0" borderId="0" xfId="0" applyFont="1"/>
    <xf numFmtId="0" fontId="15" fillId="0" borderId="0" xfId="0" applyFont="1"/>
    <xf numFmtId="0" fontId="17" fillId="0" borderId="14" xfId="0" applyFont="1" applyBorder="1" applyAlignment="1">
      <alignment vertical="center" wrapText="1"/>
    </xf>
    <xf numFmtId="0" fontId="16" fillId="0" borderId="17" xfId="0" applyFont="1" applyBorder="1" applyAlignment="1">
      <alignment vertical="center" wrapText="1"/>
    </xf>
    <xf numFmtId="0" fontId="17" fillId="0" borderId="15" xfId="0" applyFont="1" applyBorder="1" applyAlignment="1">
      <alignment vertical="center" wrapText="1"/>
    </xf>
    <xf numFmtId="0" fontId="16" fillId="0" borderId="18" xfId="0" applyFont="1" applyBorder="1" applyAlignment="1">
      <alignment vertical="center" wrapText="1"/>
    </xf>
    <xf numFmtId="0" fontId="2" fillId="0" borderId="18" xfId="0" applyFont="1" applyBorder="1" applyAlignment="1">
      <alignment vertical="center" wrapText="1"/>
    </xf>
    <xf numFmtId="0" fontId="17" fillId="0" borderId="31" xfId="0" applyFont="1" applyBorder="1" applyAlignment="1">
      <alignment vertical="center" wrapText="1"/>
    </xf>
    <xf numFmtId="0" fontId="16" fillId="0" borderId="32" xfId="0" applyFont="1" applyBorder="1" applyAlignment="1">
      <alignment vertical="center" wrapText="1"/>
    </xf>
    <xf numFmtId="0" fontId="17" fillId="12" borderId="15" xfId="0" applyFont="1" applyFill="1" applyBorder="1" applyAlignment="1">
      <alignment vertical="center" wrapText="1"/>
    </xf>
    <xf numFmtId="0" fontId="17" fillId="12" borderId="16" xfId="0" applyFont="1" applyFill="1" applyBorder="1" applyAlignment="1">
      <alignment vertical="center" wrapText="1"/>
    </xf>
    <xf numFmtId="0" fontId="19" fillId="0" borderId="0" xfId="0" applyFont="1"/>
    <xf numFmtId="0" fontId="11" fillId="0" borderId="0" xfId="0" applyFont="1"/>
    <xf numFmtId="0" fontId="8" fillId="0" borderId="0" xfId="0" applyFont="1"/>
    <xf numFmtId="0" fontId="7" fillId="14" borderId="7" xfId="0" applyFont="1" applyFill="1" applyBorder="1" applyAlignment="1">
      <alignment horizontal="center" vertical="center" wrapText="1"/>
    </xf>
    <xf numFmtId="0" fontId="7" fillId="14" borderId="6" xfId="0" applyFont="1" applyFill="1" applyBorder="1" applyAlignment="1">
      <alignment horizontal="center" vertical="top" wrapText="1"/>
    </xf>
    <xf numFmtId="0" fontId="20" fillId="15" borderId="8" xfId="0" applyFont="1" applyFill="1" applyBorder="1" applyAlignment="1">
      <alignment vertical="top" wrapText="1"/>
    </xf>
    <xf numFmtId="0" fontId="20" fillId="0" borderId="8" xfId="0" applyFont="1" applyBorder="1" applyAlignment="1">
      <alignment vertical="top" wrapText="1"/>
    </xf>
    <xf numFmtId="0" fontId="18" fillId="16" borderId="26" xfId="0" applyFont="1" applyFill="1" applyBorder="1" applyAlignment="1">
      <alignment vertical="center"/>
    </xf>
    <xf numFmtId="0" fontId="7" fillId="14" borderId="6" xfId="0" applyFont="1" applyFill="1" applyBorder="1" applyAlignment="1">
      <alignment vertical="center"/>
    </xf>
    <xf numFmtId="0" fontId="0" fillId="0" borderId="25" xfId="0" applyFont="1" applyBorder="1" applyAlignment="1"/>
    <xf numFmtId="0" fontId="0" fillId="0" borderId="25" xfId="0" applyFont="1" applyBorder="1"/>
    <xf numFmtId="0" fontId="0" fillId="0" borderId="8" xfId="0" applyFont="1" applyBorder="1"/>
    <xf numFmtId="0" fontId="7" fillId="14" borderId="27" xfId="0" applyFont="1" applyFill="1" applyBorder="1" applyAlignment="1">
      <alignment vertical="center"/>
    </xf>
    <xf numFmtId="0" fontId="0" fillId="0" borderId="23" xfId="0" applyFont="1" applyBorder="1" applyAlignment="1"/>
    <xf numFmtId="0" fontId="0" fillId="0" borderId="23" xfId="0" applyFont="1" applyBorder="1"/>
    <xf numFmtId="0" fontId="0" fillId="0" borderId="28" xfId="0" applyFont="1" applyBorder="1"/>
    <xf numFmtId="0" fontId="7" fillId="14" borderId="19" xfId="0" applyFont="1" applyFill="1" applyBorder="1" applyAlignment="1">
      <alignment vertical="center"/>
    </xf>
    <xf numFmtId="0" fontId="0" fillId="0" borderId="29" xfId="0" applyFont="1" applyBorder="1" applyAlignment="1"/>
    <xf numFmtId="0" fontId="0" fillId="0" borderId="29" xfId="0" applyFont="1" applyBorder="1"/>
    <xf numFmtId="0" fontId="0" fillId="0" borderId="30" xfId="0" applyFont="1" applyBorder="1"/>
    <xf numFmtId="0" fontId="20" fillId="15" borderId="6" xfId="0" applyFont="1" applyFill="1" applyBorder="1" applyAlignment="1">
      <alignment vertical="top" wrapText="1"/>
    </xf>
    <xf numFmtId="0" fontId="20" fillId="0" borderId="6" xfId="0" applyFont="1" applyBorder="1" applyAlignment="1">
      <alignment vertical="top" wrapText="1"/>
    </xf>
    <xf numFmtId="0" fontId="22" fillId="14" borderId="6" xfId="0" applyFont="1" applyFill="1" applyBorder="1" applyAlignment="1">
      <alignment horizontal="center" vertical="top" wrapText="1"/>
    </xf>
    <xf numFmtId="0" fontId="7" fillId="0" borderId="1" xfId="0" applyNumberFormat="1" applyFont="1" applyBorder="1" applyAlignment="1">
      <alignment horizontal="center" vertical="center" wrapText="1"/>
    </xf>
    <xf numFmtId="0" fontId="7" fillId="0" borderId="1" xfId="0" applyFont="1" applyBorder="1" applyAlignment="1">
      <alignment vertical="center"/>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 xfId="0" applyBorder="1"/>
    <xf numFmtId="0" fontId="18" fillId="13" borderId="1" xfId="0" applyFont="1" applyFill="1" applyBorder="1" applyAlignment="1">
      <alignment horizontal="center" vertical="center"/>
    </xf>
    <xf numFmtId="0" fontId="18" fillId="13" borderId="1" xfId="0" applyFont="1" applyFill="1" applyBorder="1" applyAlignment="1">
      <alignment vertical="center"/>
    </xf>
    <xf numFmtId="0" fontId="7" fillId="0" borderId="1" xfId="0" applyFont="1" applyBorder="1" applyAlignment="1">
      <alignment horizontal="center" vertical="center" wrapText="1"/>
    </xf>
    <xf numFmtId="0" fontId="0" fillId="0" borderId="1" xfId="0" applyFont="1" applyBorder="1" applyAlignment="1">
      <alignment horizontal="center" vertical="top"/>
    </xf>
    <xf numFmtId="0" fontId="21" fillId="0" borderId="8" xfId="0" applyFont="1" applyBorder="1" applyAlignment="1">
      <alignment vertical="top" wrapText="1"/>
    </xf>
    <xf numFmtId="0" fontId="23" fillId="0" borderId="18" xfId="0" applyFont="1" applyBorder="1" applyAlignment="1">
      <alignment vertical="center" wrapText="1"/>
    </xf>
    <xf numFmtId="0" fontId="16" fillId="0" borderId="19" xfId="0" applyFont="1" applyBorder="1" applyAlignment="1">
      <alignment vertical="center" wrapText="1"/>
    </xf>
    <xf numFmtId="0" fontId="12" fillId="0" borderId="11" xfId="0" applyFont="1" applyBorder="1" applyAlignment="1">
      <alignment horizontal="left" vertical="top"/>
    </xf>
    <xf numFmtId="0" fontId="12" fillId="0" borderId="12" xfId="0" applyFont="1" applyBorder="1" applyAlignment="1">
      <alignment horizontal="left" vertical="top"/>
    </xf>
    <xf numFmtId="0" fontId="9" fillId="8" borderId="3" xfId="0" applyFont="1" applyFill="1" applyBorder="1" applyAlignment="1">
      <alignment horizontal="center" vertical="top" wrapText="1"/>
    </xf>
    <xf numFmtId="0" fontId="9" fillId="8" borderId="22" xfId="0" applyFont="1" applyFill="1" applyBorder="1" applyAlignment="1">
      <alignment horizontal="center" vertical="top" wrapText="1"/>
    </xf>
    <xf numFmtId="0" fontId="9" fillId="8" borderId="2" xfId="0" applyFont="1" applyFill="1" applyBorder="1" applyAlignment="1">
      <alignment horizontal="center" vertical="top" wrapText="1"/>
    </xf>
    <xf numFmtId="0" fontId="9" fillId="8" borderId="3" xfId="0" applyFont="1" applyFill="1" applyBorder="1" applyAlignment="1">
      <alignment horizontal="left" vertical="top"/>
    </xf>
    <xf numFmtId="0" fontId="9" fillId="8" borderId="22" xfId="0" applyFont="1" applyFill="1" applyBorder="1" applyAlignment="1">
      <alignment horizontal="left" vertical="top"/>
    </xf>
    <xf numFmtId="0" fontId="9" fillId="8" borderId="2" xfId="0" applyFont="1" applyFill="1" applyBorder="1" applyAlignment="1">
      <alignment horizontal="left" vertical="top"/>
    </xf>
    <xf numFmtId="0" fontId="9" fillId="10"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center" vertical="top" wrapText="1"/>
    </xf>
    <xf numFmtId="0" fontId="9" fillId="11" borderId="3" xfId="0" applyFont="1" applyFill="1" applyBorder="1" applyAlignment="1">
      <alignment horizontal="center" vertical="top" wrapText="1"/>
    </xf>
    <xf numFmtId="0" fontId="9" fillId="11" borderId="22" xfId="0" applyFont="1" applyFill="1" applyBorder="1" applyAlignment="1">
      <alignment horizontal="center" vertical="top" wrapText="1"/>
    </xf>
    <xf numFmtId="0" fontId="9" fillId="11" borderId="2" xfId="0" applyFont="1" applyFill="1" applyBorder="1" applyAlignment="1">
      <alignment horizontal="center" vertical="top" wrapText="1"/>
    </xf>
    <xf numFmtId="0" fontId="18" fillId="13" borderId="1" xfId="0" applyFont="1" applyFill="1" applyBorder="1" applyAlignment="1">
      <alignment horizontal="center" vertical="center"/>
    </xf>
    <xf numFmtId="0" fontId="18" fillId="13" borderId="6" xfId="0" applyFont="1" applyFill="1" applyBorder="1" applyAlignment="1">
      <alignment horizontal="center" vertical="center" wrapText="1"/>
    </xf>
    <xf numFmtId="0" fontId="18" fillId="13" borderId="33" xfId="0" applyFont="1" applyFill="1" applyBorder="1" applyAlignment="1">
      <alignment horizontal="center" vertical="center" wrapText="1"/>
    </xf>
    <xf numFmtId="0" fontId="18" fillId="16" borderId="24" xfId="0" applyFont="1" applyFill="1" applyBorder="1" applyAlignment="1">
      <alignment horizontal="center" vertical="center"/>
    </xf>
    <xf numFmtId="0" fontId="18" fillId="16" borderId="25" xfId="0" applyFont="1" applyFill="1" applyBorder="1" applyAlignment="1">
      <alignment horizontal="center" vertical="center"/>
    </xf>
    <xf numFmtId="0" fontId="18" fillId="16" borderId="8" xfId="0" applyFont="1" applyFill="1" applyBorder="1" applyAlignment="1">
      <alignment horizontal="center" vertical="center"/>
    </xf>
    <xf numFmtId="0" fontId="18" fillId="13" borderId="24"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7" fillId="0" borderId="15" xfId="0" applyFont="1" applyBorder="1" applyAlignment="1">
      <alignment horizontal="left" vertical="top" wrapText="1"/>
    </xf>
    <xf numFmtId="0" fontId="12" fillId="0" borderId="11" xfId="0" applyFont="1" applyBorder="1" applyAlignment="1">
      <alignment vertical="top"/>
    </xf>
    <xf numFmtId="0" fontId="12" fillId="0" borderId="12" xfId="0" applyFont="1" applyBorder="1" applyAlignment="1">
      <alignment vertical="top"/>
    </xf>
    <xf numFmtId="0" fontId="0" fillId="0" borderId="0" xfId="0" applyBorder="1" applyAlignment="1">
      <alignment vertical="top"/>
    </xf>
    <xf numFmtId="0" fontId="12" fillId="0" borderId="13" xfId="0" applyFont="1" applyBorder="1" applyAlignment="1">
      <alignment horizontal="left" vertical="top"/>
    </xf>
    <xf numFmtId="0" fontId="8" fillId="0" borderId="13" xfId="0" applyFont="1" applyBorder="1" applyAlignment="1">
      <alignment vertical="top"/>
    </xf>
    <xf numFmtId="0" fontId="8" fillId="0" borderId="7" xfId="0" applyFont="1" applyBorder="1" applyAlignment="1">
      <alignment vertical="top"/>
    </xf>
  </cellXfs>
  <cellStyles count="2">
    <cellStyle name="Normal" xfId="0" builtinId="0"/>
    <cellStyle name="Normal_19980525 (3)" xfId="1" xr:uid="{00000000-0005-0000-0000-000001000000}"/>
  </cellStyles>
  <dxfs count="7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b/>
        <i val="0"/>
      </font>
    </dxf>
    <dxf>
      <font>
        <strike/>
      </font>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alignment vertical="top" textRotation="0" wrapText="1" indent="0" justifyLastLine="0" shrinkToFit="0" readingOrder="0"/>
      <border diagonalUp="0" diagonalDown="0">
        <left style="thin">
          <color indexed="64"/>
        </left>
        <right/>
        <top style="thin">
          <color indexed="64"/>
        </top>
        <bottom style="thin">
          <color indexed="64"/>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top" textRotation="0" wrapText="1" indent="0" justifyLastLine="0" shrinkToFit="0" readingOrder="0"/>
    </dxf>
    <dxf>
      <border>
        <bottom style="thin">
          <color indexed="64"/>
        </bottom>
      </border>
    </dxf>
    <dxf>
      <font>
        <strike val="0"/>
        <outline val="0"/>
        <shadow val="0"/>
        <u val="none"/>
        <vertAlign val="baseline"/>
        <sz val="12"/>
        <color theme="1"/>
        <name val="Calibri"/>
        <scheme val="minor"/>
      </font>
      <alignmen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uws.edu.au\dfshare\Users\30049753\AppData\Local\Microsoft\Windows\INetCache\Content.Outlook\755B0V7W\WSU%20Template.%20Issues%20Register.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isk"/>
      <sheetName val="Issues"/>
      <sheetName val="Risk rating matrix"/>
      <sheetName val="Risk Categories"/>
      <sheetName val="Data"/>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2" displayName="Table132" ref="A6:Y19" totalsRowShown="0" headerRowDxfId="71" dataDxfId="69" headerRowBorderDxfId="70" tableBorderDxfId="68" totalsRowBorderDxfId="67">
  <tableColumns count="25">
    <tableColumn id="3" xr3:uid="{00000000-0010-0000-0000-000003000000}" name="Business Unit Objective(s)" dataDxfId="66"/>
    <tableColumn id="8" xr3:uid="{00000000-0010-0000-0000-000008000000}" name="Operational Risk No." dataDxfId="65"/>
    <tableColumn id="13" xr3:uid="{00000000-0010-0000-0000-00000D000000}" name="Date Identified" dataDxfId="64"/>
    <tableColumn id="4" xr3:uid="{00000000-0010-0000-0000-000004000000}" name="Operational Risk Name _x000a_(Short Description)" dataDxfId="63"/>
    <tableColumn id="5" xr3:uid="{00000000-0010-0000-0000-000005000000}" name="Risk Description _x000a_(Detailed Description)" dataDxfId="62"/>
    <tableColumn id="6" xr3:uid="{00000000-0010-0000-0000-000006000000}" name="Risk Category" dataDxfId="61"/>
    <tableColumn id="7" xr3:uid="{00000000-0010-0000-0000-000007000000}" name="Impact or Consequences" dataDxfId="60"/>
    <tableColumn id="9" xr3:uid="{00000000-0010-0000-0000-000009000000}" name="Likelihood" dataDxfId="59"/>
    <tableColumn id="10" xr3:uid="{00000000-0010-0000-0000-00000A000000}" name="Impact" dataDxfId="58"/>
    <tableColumn id="11" xr3:uid="{00000000-0010-0000-0000-00000B000000}" name="Multiplier" dataDxfId="57">
      <calculatedColumnFormula>H7*I7</calculatedColumnFormula>
    </tableColumn>
    <tableColumn id="20" xr3:uid="{00000000-0010-0000-0000-000014000000}" name="Inherent Risk Rating" dataDxfId="56">
      <calculatedColumnFormula>INDEX('Likelihood and Impact Rating'!$C$7:$G$11,MATCH('Operational Risk Register'!I7,'Likelihood and Impact Rating'!$B$7:$B$11,0),MATCH('Operational Risk Register'!H7,'Likelihood and Impact Rating'!$C$6:$G$6,0))</calculatedColumnFormula>
    </tableColumn>
    <tableColumn id="12" xr3:uid="{00000000-0010-0000-0000-00000C000000}" name="Key Controls in place to mitigate the risks _x000a_(Actual Current Controls and not proposed controls) " dataDxfId="55"/>
    <tableColumn id="14" xr3:uid="{00000000-0010-0000-0000-00000E000000}" name="Likelihood2" dataDxfId="54"/>
    <tableColumn id="15" xr3:uid="{00000000-0010-0000-0000-00000F000000}" name="Impact2" dataDxfId="53"/>
    <tableColumn id="16" xr3:uid="{00000000-0010-0000-0000-000010000000}" name="Multiplier2" dataDxfId="52">
      <calculatedColumnFormula>M7*N7</calculatedColumnFormula>
    </tableColumn>
    <tableColumn id="21" xr3:uid="{00000000-0010-0000-0000-000015000000}" name="Residual Risk Rating" dataDxfId="51">
      <calculatedColumnFormula>INDEX('Likelihood and Impact Rating'!$C$7:$G$11,MATCH('Operational Risk Register'!N7,'Likelihood and Impact Rating'!$B$7:$B$11,0),MATCH('Operational Risk Register'!M7,'Likelihood and Impact Rating'!$C$6:$G$6,0))</calculatedColumnFormula>
    </tableColumn>
    <tableColumn id="17" xr3:uid="{00000000-0010-0000-0000-000011000000}" name="Additional Mitigation Controls or Actions Required to reduce the Residual Risk to the Desired Level " dataDxfId="50"/>
    <tableColumn id="27" xr3:uid="{00000000-0010-0000-0000-00001B000000}" name="Due Date for Mitigation Actions" dataDxfId="49"/>
    <tableColumn id="18" xr3:uid="{00000000-0010-0000-0000-000012000000}" name="Action Owner" dataDxfId="48"/>
    <tableColumn id="28" xr3:uid="{00000000-0010-0000-0000-00001C000000}" name="Accountable Executive " dataDxfId="47"/>
    <tableColumn id="25" xr3:uid="{00000000-0010-0000-0000-000019000000}" name="Likelihood3" dataDxfId="46"/>
    <tableColumn id="24" xr3:uid="{00000000-0010-0000-0000-000018000000}" name="Impact3" dataDxfId="45"/>
    <tableColumn id="23" xr3:uid="{00000000-0010-0000-0000-000017000000}" name="Multiplier3" dataDxfId="44">
      <calculatedColumnFormula>U7*V7</calculatedColumnFormula>
    </tableColumn>
    <tableColumn id="19" xr3:uid="{00000000-0010-0000-0000-000013000000}" name="Residual Risk Rating5" dataDxfId="43">
      <calculatedColumnFormula>INDEX('Likelihood and Impact Rating'!$C$7:$G$11,MATCH('Operational Risk Register'!V7,'Likelihood and Impact Rating'!$B$7:$B$11,0),MATCH('Operational Risk Register'!U7,'Likelihood and Impact Rating'!$C$6:$G$6,0))</calculatedColumnFormula>
    </tableColumn>
    <tableColumn id="22" xr3:uid="{00000000-0010-0000-0000-000016000000}" name="Comments and status update on the mitigation actions" dataDxfId="42"/>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3"/>
  <sheetViews>
    <sheetView tabSelected="1" zoomScale="85" zoomScaleNormal="85" workbookViewId="0">
      <selection activeCell="B34" sqref="B34"/>
    </sheetView>
  </sheetViews>
  <sheetFormatPr defaultColWidth="9.140625" defaultRowHeight="15" x14ac:dyDescent="0.25"/>
  <cols>
    <col min="1" max="3" width="20.28515625" style="1" customWidth="1"/>
    <col min="4" max="4" width="33.7109375" style="1" customWidth="1"/>
    <col min="5" max="5" width="27" style="1" customWidth="1"/>
    <col min="6" max="6" width="15.5703125" style="1" customWidth="1"/>
    <col min="7" max="7" width="27.5703125" style="1" customWidth="1"/>
    <col min="8" max="8" width="9.42578125" style="1" customWidth="1"/>
    <col min="9" max="9" width="9" style="1" customWidth="1"/>
    <col min="10" max="10" width="7.28515625" style="1" customWidth="1"/>
    <col min="11" max="11" width="13.28515625" style="1" customWidth="1"/>
    <col min="12" max="12" width="62.42578125" style="1" customWidth="1"/>
    <col min="13" max="13" width="10" style="1" customWidth="1"/>
    <col min="14" max="14" width="7.140625" style="1" customWidth="1"/>
    <col min="15" max="15" width="8.42578125" style="1" customWidth="1"/>
    <col min="16" max="16" width="12.7109375" style="1" customWidth="1"/>
    <col min="17" max="17" width="78" style="1" customWidth="1"/>
    <col min="18" max="18" width="16.5703125" style="1" customWidth="1"/>
    <col min="19" max="19" width="12.7109375" style="1" bestFit="1" customWidth="1"/>
    <col min="20" max="20" width="14.5703125" style="1" customWidth="1"/>
    <col min="21" max="24" width="9.140625" style="1"/>
    <col min="25" max="25" width="34.7109375" style="1" customWidth="1"/>
    <col min="26" max="16384" width="9.140625" style="1"/>
  </cols>
  <sheetData>
    <row r="1" spans="1:25" ht="19.5" thickBot="1" x14ac:dyDescent="0.3">
      <c r="A1" s="124" t="s">
        <v>40</v>
      </c>
      <c r="B1" s="125"/>
      <c r="C1" s="125"/>
      <c r="D1" s="125"/>
      <c r="E1" s="19"/>
    </row>
    <row r="2" spans="1:25" ht="19.5" thickBot="1" x14ac:dyDescent="0.3">
      <c r="A2" s="29" t="s">
        <v>54</v>
      </c>
      <c r="B2" s="30"/>
      <c r="C2" s="30"/>
      <c r="D2" s="30"/>
      <c r="E2" s="19"/>
    </row>
    <row r="3" spans="1:25" ht="19.5" thickBot="1" x14ac:dyDescent="0.3">
      <c r="A3" s="29" t="s">
        <v>47</v>
      </c>
      <c r="B3" s="30"/>
      <c r="C3" s="30"/>
      <c r="D3" s="30"/>
      <c r="E3" s="19"/>
    </row>
    <row r="4" spans="1:25" ht="19.5" thickBot="1" x14ac:dyDescent="0.3">
      <c r="A4" s="31" t="s">
        <v>48</v>
      </c>
      <c r="B4" s="32"/>
      <c r="C4" s="32"/>
      <c r="D4" s="32"/>
      <c r="E4" s="18"/>
    </row>
    <row r="5" spans="1:25" ht="18" customHeight="1" x14ac:dyDescent="0.25">
      <c r="H5" s="101" t="s">
        <v>51</v>
      </c>
      <c r="I5" s="102"/>
      <c r="J5" s="102"/>
      <c r="K5" s="103"/>
      <c r="M5" s="101" t="s">
        <v>52</v>
      </c>
      <c r="N5" s="102"/>
      <c r="O5" s="102"/>
      <c r="P5" s="103"/>
      <c r="U5" s="104" t="s">
        <v>62</v>
      </c>
      <c r="V5" s="105"/>
      <c r="W5" s="105"/>
      <c r="X5" s="106"/>
    </row>
    <row r="6" spans="1:25" s="22" customFormat="1" ht="47.25" x14ac:dyDescent="0.25">
      <c r="A6" s="44" t="s">
        <v>55</v>
      </c>
      <c r="B6" s="44" t="s">
        <v>56</v>
      </c>
      <c r="C6" s="44" t="s">
        <v>53</v>
      </c>
      <c r="D6" s="44" t="s">
        <v>69</v>
      </c>
      <c r="E6" s="44" t="s">
        <v>192</v>
      </c>
      <c r="F6" s="44" t="s">
        <v>4</v>
      </c>
      <c r="G6" s="44" t="s">
        <v>50</v>
      </c>
      <c r="H6" s="45" t="s">
        <v>32</v>
      </c>
      <c r="I6" s="45" t="s">
        <v>33</v>
      </c>
      <c r="J6" s="45" t="s">
        <v>3</v>
      </c>
      <c r="K6" s="46" t="s">
        <v>6</v>
      </c>
      <c r="L6" s="44" t="s">
        <v>57</v>
      </c>
      <c r="M6" s="44" t="s">
        <v>63</v>
      </c>
      <c r="N6" s="44" t="s">
        <v>64</v>
      </c>
      <c r="O6" s="45" t="s">
        <v>67</v>
      </c>
      <c r="P6" s="47" t="s">
        <v>5</v>
      </c>
      <c r="Q6" s="44" t="s">
        <v>58</v>
      </c>
      <c r="R6" s="44" t="s">
        <v>60</v>
      </c>
      <c r="S6" s="44" t="s">
        <v>61</v>
      </c>
      <c r="T6" s="48" t="s">
        <v>95</v>
      </c>
      <c r="U6" s="44" t="s">
        <v>65</v>
      </c>
      <c r="V6" s="44" t="s">
        <v>66</v>
      </c>
      <c r="W6" s="45" t="s">
        <v>68</v>
      </c>
      <c r="X6" s="47" t="s">
        <v>59</v>
      </c>
      <c r="Y6" s="45" t="s">
        <v>70</v>
      </c>
    </row>
    <row r="7" spans="1:25" s="8" customFormat="1" ht="21" customHeight="1" x14ac:dyDescent="0.25">
      <c r="A7" s="2"/>
      <c r="B7" s="2"/>
      <c r="C7" s="2"/>
      <c r="D7" s="7"/>
      <c r="E7" s="2"/>
      <c r="F7" s="2"/>
      <c r="G7" s="2"/>
      <c r="H7" s="91">
        <v>4</v>
      </c>
      <c r="I7" s="91">
        <v>3</v>
      </c>
      <c r="J7" s="91">
        <f t="shared" ref="J7:J19" si="0">H7*I7</f>
        <v>12</v>
      </c>
      <c r="K7" s="91" t="str">
        <f>INDEX('Likelihood and Impact Rating'!$C$7:$G$11,MATCH('Operational Risk Register'!I7,'Likelihood and Impact Rating'!$B$7:$B$11,0),MATCH('Operational Risk Register'!H7,'Likelihood and Impact Rating'!$C$6:$G$6,0))</f>
        <v>Moderate</v>
      </c>
      <c r="L7" s="2"/>
      <c r="M7" s="91">
        <v>3</v>
      </c>
      <c r="N7" s="91">
        <v>4</v>
      </c>
      <c r="O7" s="91">
        <f t="shared" ref="O7:O19" si="1">M7*N7</f>
        <v>12</v>
      </c>
      <c r="P7" s="91" t="str">
        <f>INDEX('Likelihood and Impact Rating'!$C$7:$G$11,MATCH('Operational Risk Register'!N7,'Likelihood and Impact Rating'!$B$7:$B$11,0),MATCH('Operational Risk Register'!M7,'Likelihood and Impact Rating'!$C$6:$G$6,0))</f>
        <v>High</v>
      </c>
      <c r="Q7" s="2"/>
      <c r="R7" s="2"/>
      <c r="S7" s="2"/>
      <c r="T7" s="2"/>
      <c r="U7" s="91">
        <v>3</v>
      </c>
      <c r="V7" s="91">
        <v>4</v>
      </c>
      <c r="W7" s="91">
        <f t="shared" ref="W7" si="2">U7*V7</f>
        <v>12</v>
      </c>
      <c r="X7" s="91" t="str">
        <f>INDEX('Likelihood and Impact Rating'!$C$7:$G$11,MATCH('Operational Risk Register'!V7,'Likelihood and Impact Rating'!$B$7:$B$11,0),MATCH('Operational Risk Register'!U7,'Likelihood and Impact Rating'!$C$6:$G$6,0))</f>
        <v>High</v>
      </c>
      <c r="Y7" s="26"/>
    </row>
    <row r="8" spans="1:25" x14ac:dyDescent="0.25">
      <c r="A8" s="5"/>
      <c r="B8" s="5"/>
      <c r="C8" s="5"/>
      <c r="D8" s="9"/>
      <c r="E8" s="2"/>
      <c r="F8" s="4"/>
      <c r="G8" s="2"/>
      <c r="H8" s="91">
        <v>4</v>
      </c>
      <c r="I8" s="91">
        <v>2</v>
      </c>
      <c r="J8" s="91">
        <f t="shared" si="0"/>
        <v>8</v>
      </c>
      <c r="K8" s="91" t="str">
        <f>INDEX('Likelihood and Impact Rating'!$C$7:$G$11,MATCH('Operational Risk Register'!I8,'Likelihood and Impact Rating'!$B$7:$B$11,0),MATCH('Operational Risk Register'!H8,'Likelihood and Impact Rating'!$C$6:$G$6,0))</f>
        <v>Moderate</v>
      </c>
      <c r="L8" s="2"/>
      <c r="M8" s="91">
        <v>4</v>
      </c>
      <c r="N8" s="91">
        <v>2</v>
      </c>
      <c r="O8" s="91">
        <f t="shared" si="1"/>
        <v>8</v>
      </c>
      <c r="P8" s="91" t="str">
        <f>INDEX('Likelihood and Impact Rating'!$C$7:$G$11,MATCH('Operational Risk Register'!N8,'Likelihood and Impact Rating'!$B$7:$B$11,0),MATCH('Operational Risk Register'!M8,'Likelihood and Impact Rating'!$C$6:$G$6,0))</f>
        <v>Moderate</v>
      </c>
      <c r="Q8" s="2"/>
      <c r="R8" s="2"/>
      <c r="S8" s="2"/>
      <c r="T8" s="2"/>
      <c r="U8" s="91">
        <v>4</v>
      </c>
      <c r="V8" s="91">
        <v>2</v>
      </c>
      <c r="W8" s="91">
        <f t="shared" ref="W8:W19" si="3">U8*V8</f>
        <v>8</v>
      </c>
      <c r="X8" s="91" t="str">
        <f>INDEX('Likelihood and Impact Rating'!$C$7:$G$11,MATCH('Operational Risk Register'!V8,'Likelihood and Impact Rating'!$B$7:$B$11,0),MATCH('Operational Risk Register'!U8,'Likelihood and Impact Rating'!$C$6:$G$6,0))</f>
        <v>Moderate</v>
      </c>
      <c r="Y8" s="3"/>
    </row>
    <row r="9" spans="1:25" x14ac:dyDescent="0.25">
      <c r="A9" s="2"/>
      <c r="B9" s="2"/>
      <c r="C9" s="2"/>
      <c r="D9" s="7"/>
      <c r="E9" s="2"/>
      <c r="F9" s="2"/>
      <c r="G9" s="2"/>
      <c r="H9" s="91">
        <v>3</v>
      </c>
      <c r="I9" s="91">
        <v>1</v>
      </c>
      <c r="J9" s="91">
        <f t="shared" si="0"/>
        <v>3</v>
      </c>
      <c r="K9" s="91" t="str">
        <f>INDEX('Likelihood and Impact Rating'!$C$7:$G$11,MATCH('Operational Risk Register'!I9,'Likelihood and Impact Rating'!$B$7:$B$11,0),MATCH('Operational Risk Register'!H9,'Likelihood and Impact Rating'!$C$6:$G$6,0))</f>
        <v>Low</v>
      </c>
      <c r="L9" s="2"/>
      <c r="M9" s="91">
        <v>3</v>
      </c>
      <c r="N9" s="91">
        <v>1</v>
      </c>
      <c r="O9" s="91">
        <f t="shared" si="1"/>
        <v>3</v>
      </c>
      <c r="P9" s="91" t="str">
        <f>INDEX('Likelihood and Impact Rating'!$C$7:$G$11,MATCH('Operational Risk Register'!N9,'Likelihood and Impact Rating'!$B$7:$B$11,0),MATCH('Operational Risk Register'!M9,'Likelihood and Impact Rating'!$C$6:$G$6,0))</f>
        <v>Low</v>
      </c>
      <c r="Q9" s="2"/>
      <c r="R9" s="2"/>
      <c r="S9" s="2"/>
      <c r="T9" s="2"/>
      <c r="U9" s="91">
        <v>5</v>
      </c>
      <c r="V9" s="91">
        <v>1</v>
      </c>
      <c r="W9" s="91">
        <f t="shared" si="3"/>
        <v>5</v>
      </c>
      <c r="X9" s="91" t="str">
        <f>INDEX('Likelihood and Impact Rating'!$C$7:$G$11,MATCH('Operational Risk Register'!V9,'Likelihood and Impact Rating'!$B$7:$B$11,0),MATCH('Operational Risk Register'!U9,'Likelihood and Impact Rating'!$C$6:$G$6,0))</f>
        <v>Low</v>
      </c>
      <c r="Y9" s="3"/>
    </row>
    <row r="10" spans="1:25" x14ac:dyDescent="0.25">
      <c r="A10" s="2"/>
      <c r="B10" s="2"/>
      <c r="C10" s="2"/>
      <c r="D10" s="9"/>
      <c r="E10" s="2"/>
      <c r="F10" s="2"/>
      <c r="G10" s="2"/>
      <c r="H10" s="91">
        <v>1</v>
      </c>
      <c r="I10" s="91">
        <v>2</v>
      </c>
      <c r="J10" s="91">
        <f t="shared" si="0"/>
        <v>2</v>
      </c>
      <c r="K10" s="91" t="str">
        <f>INDEX('Likelihood and Impact Rating'!$C$7:$G$11,MATCH('Operational Risk Register'!I10,'Likelihood and Impact Rating'!$B$7:$B$11,0),MATCH('Operational Risk Register'!H10,'Likelihood and Impact Rating'!$C$6:$G$6,0))</f>
        <v>Very Low</v>
      </c>
      <c r="L10" s="2"/>
      <c r="M10" s="91">
        <v>1</v>
      </c>
      <c r="N10" s="91">
        <v>2</v>
      </c>
      <c r="O10" s="91">
        <f t="shared" si="1"/>
        <v>2</v>
      </c>
      <c r="P10" s="91" t="str">
        <f>INDEX('Likelihood and Impact Rating'!$C$7:$G$11,MATCH('Operational Risk Register'!N10,'Likelihood and Impact Rating'!$B$7:$B$11,0),MATCH('Operational Risk Register'!M10,'Likelihood and Impact Rating'!$C$6:$G$6,0))</f>
        <v>Very Low</v>
      </c>
      <c r="Q10" s="2"/>
      <c r="R10" s="2"/>
      <c r="S10" s="2"/>
      <c r="T10" s="2"/>
      <c r="U10" s="91"/>
      <c r="V10" s="91"/>
      <c r="W10" s="91">
        <f t="shared" si="3"/>
        <v>0</v>
      </c>
      <c r="X10" s="91" t="e">
        <f>INDEX('Likelihood and Impact Rating'!$C$7:$G$11,MATCH('Operational Risk Register'!V10,'Likelihood and Impact Rating'!$B$7:$B$11,0),MATCH('Operational Risk Register'!U10,'Likelihood and Impact Rating'!$C$6:$G$6,0))</f>
        <v>#N/A</v>
      </c>
      <c r="Y10" s="3"/>
    </row>
    <row r="11" spans="1:25" x14ac:dyDescent="0.25">
      <c r="A11" s="2"/>
      <c r="B11" s="2"/>
      <c r="C11" s="2"/>
      <c r="D11" s="7"/>
      <c r="E11" s="2"/>
      <c r="F11" s="2"/>
      <c r="G11" s="2"/>
      <c r="H11" s="91">
        <v>4</v>
      </c>
      <c r="I11" s="91">
        <v>3</v>
      </c>
      <c r="J11" s="91">
        <f t="shared" si="0"/>
        <v>12</v>
      </c>
      <c r="K11" s="91" t="str">
        <f>INDEX('Likelihood and Impact Rating'!$C$7:$G$11,MATCH('Operational Risk Register'!I11,'Likelihood and Impact Rating'!$B$7:$B$11,0),MATCH('Operational Risk Register'!H11,'Likelihood and Impact Rating'!$C$6:$G$6,0))</f>
        <v>Moderate</v>
      </c>
      <c r="L11" s="2"/>
      <c r="M11" s="91">
        <v>4</v>
      </c>
      <c r="N11" s="91">
        <v>3</v>
      </c>
      <c r="O11" s="91">
        <f t="shared" si="1"/>
        <v>12</v>
      </c>
      <c r="P11" s="91" t="str">
        <f>INDEX('Likelihood and Impact Rating'!$C$7:$G$11,MATCH('Operational Risk Register'!N11,'Likelihood and Impact Rating'!$B$7:$B$11,0),MATCH('Operational Risk Register'!M11,'Likelihood and Impact Rating'!$C$6:$G$6,0))</f>
        <v>Moderate</v>
      </c>
      <c r="Q11" s="2"/>
      <c r="R11" s="2"/>
      <c r="S11" s="2"/>
      <c r="T11" s="2"/>
      <c r="U11" s="91"/>
      <c r="V11" s="91"/>
      <c r="W11" s="91">
        <f t="shared" si="3"/>
        <v>0</v>
      </c>
      <c r="X11" s="91" t="e">
        <f>INDEX('Likelihood and Impact Rating'!$C$7:$G$11,MATCH('Operational Risk Register'!V11,'Likelihood and Impact Rating'!$B$7:$B$11,0),MATCH('Operational Risk Register'!U11,'Likelihood and Impact Rating'!$C$6:$G$6,0))</f>
        <v>#N/A</v>
      </c>
      <c r="Y11" s="3"/>
    </row>
    <row r="12" spans="1:25" x14ac:dyDescent="0.25">
      <c r="A12" s="2"/>
      <c r="B12" s="2"/>
      <c r="C12" s="2"/>
      <c r="D12" s="7"/>
      <c r="E12" s="2"/>
      <c r="F12" s="2"/>
      <c r="G12" s="2"/>
      <c r="H12" s="91">
        <v>5</v>
      </c>
      <c r="I12" s="91">
        <v>5</v>
      </c>
      <c r="J12" s="91">
        <f t="shared" si="0"/>
        <v>25</v>
      </c>
      <c r="K12" s="91" t="str">
        <f>INDEX('Likelihood and Impact Rating'!$C$7:$G$11,MATCH('Operational Risk Register'!I12,'Likelihood and Impact Rating'!$B$7:$B$11,0),MATCH('Operational Risk Register'!H12,'Likelihood and Impact Rating'!$C$6:$G$6,0))</f>
        <v>Critical</v>
      </c>
      <c r="L12" s="2"/>
      <c r="M12" s="91">
        <v>5</v>
      </c>
      <c r="N12" s="91">
        <v>5</v>
      </c>
      <c r="O12" s="91">
        <f t="shared" si="1"/>
        <v>25</v>
      </c>
      <c r="P12" s="91" t="str">
        <f>INDEX('Likelihood and Impact Rating'!$C$7:$G$11,MATCH('Operational Risk Register'!N12,'Likelihood and Impact Rating'!$B$7:$B$11,0),MATCH('Operational Risk Register'!M12,'Likelihood and Impact Rating'!$C$6:$G$6,0))</f>
        <v>Critical</v>
      </c>
      <c r="Q12" s="2"/>
      <c r="R12" s="2"/>
      <c r="S12" s="2"/>
      <c r="T12" s="2"/>
      <c r="U12" s="91"/>
      <c r="V12" s="91"/>
      <c r="W12" s="91">
        <f t="shared" si="3"/>
        <v>0</v>
      </c>
      <c r="X12" s="91" t="e">
        <f>INDEX('Likelihood and Impact Rating'!$C$7:$G$11,MATCH('Operational Risk Register'!V12,'Likelihood and Impact Rating'!$B$7:$B$11,0),MATCH('Operational Risk Register'!U12,'Likelihood and Impact Rating'!$C$6:$G$6,0))</f>
        <v>#N/A</v>
      </c>
      <c r="Y12" s="3"/>
    </row>
    <row r="13" spans="1:25" x14ac:dyDescent="0.25">
      <c r="A13" s="6"/>
      <c r="B13" s="6"/>
      <c r="C13" s="6"/>
      <c r="D13" s="17"/>
      <c r="E13" s="6"/>
      <c r="F13" s="6"/>
      <c r="G13" s="6"/>
      <c r="H13" s="91"/>
      <c r="I13" s="91"/>
      <c r="J13" s="91">
        <f t="shared" si="0"/>
        <v>0</v>
      </c>
      <c r="K13" s="91" t="e">
        <f>INDEX('Likelihood and Impact Rating'!$C$7:$G$11,MATCH('Operational Risk Register'!I13,'Likelihood and Impact Rating'!$B$7:$B$11,0),MATCH('Operational Risk Register'!H13,'Likelihood and Impact Rating'!$C$6:$G$6,0))</f>
        <v>#N/A</v>
      </c>
      <c r="L13" s="6"/>
      <c r="M13" s="91">
        <v>3</v>
      </c>
      <c r="N13" s="91">
        <v>2</v>
      </c>
      <c r="O13" s="91">
        <f t="shared" si="1"/>
        <v>6</v>
      </c>
      <c r="P13" s="91" t="str">
        <f>INDEX('Likelihood and Impact Rating'!$C$7:$G$11,MATCH('Operational Risk Register'!N13,'Likelihood and Impact Rating'!$B$7:$B$11,0),MATCH('Operational Risk Register'!M13,'Likelihood and Impact Rating'!$C$6:$G$6,0))</f>
        <v>Moderate</v>
      </c>
      <c r="Q13" s="11"/>
      <c r="R13" s="11"/>
      <c r="S13" s="6"/>
      <c r="T13" s="6"/>
      <c r="U13" s="91"/>
      <c r="V13" s="91"/>
      <c r="W13" s="91">
        <f t="shared" si="3"/>
        <v>0</v>
      </c>
      <c r="X13" s="91" t="e">
        <f>INDEX('Likelihood and Impact Rating'!$C$7:$G$11,MATCH('Operational Risk Register'!V13,'Likelihood and Impact Rating'!$B$7:$B$11,0),MATCH('Operational Risk Register'!U13,'Likelihood and Impact Rating'!$C$6:$G$6,0))</f>
        <v>#N/A</v>
      </c>
      <c r="Y13" s="3"/>
    </row>
    <row r="14" spans="1:25" x14ac:dyDescent="0.25">
      <c r="A14" s="2"/>
      <c r="B14" s="2"/>
      <c r="C14" s="2"/>
      <c r="D14" s="9"/>
      <c r="E14" s="2"/>
      <c r="F14" s="2"/>
      <c r="G14" s="2"/>
      <c r="H14" s="91"/>
      <c r="I14" s="91"/>
      <c r="J14" s="91">
        <f t="shared" si="0"/>
        <v>0</v>
      </c>
      <c r="K14" s="91" t="e">
        <f>INDEX('Likelihood and Impact Rating'!$C$7:$G$11,MATCH('Operational Risk Register'!I14,'Likelihood and Impact Rating'!$B$7:$B$11,0),MATCH('Operational Risk Register'!H14,'Likelihood and Impact Rating'!$C$6:$G$6,0))</f>
        <v>#N/A</v>
      </c>
      <c r="L14" s="2"/>
      <c r="M14" s="91"/>
      <c r="N14" s="91"/>
      <c r="O14" s="91">
        <f t="shared" si="1"/>
        <v>0</v>
      </c>
      <c r="P14" s="91" t="e">
        <f>INDEX('Likelihood and Impact Rating'!$C$7:$G$11,MATCH('Operational Risk Register'!N14,'Likelihood and Impact Rating'!$B$7:$B$11,0),MATCH('Operational Risk Register'!M14,'Likelihood and Impact Rating'!$C$6:$G$6,0))</f>
        <v>#N/A</v>
      </c>
      <c r="Q14" s="2"/>
      <c r="R14" s="2"/>
      <c r="S14" s="2"/>
      <c r="T14" s="2"/>
      <c r="U14" s="91"/>
      <c r="V14" s="91"/>
      <c r="W14" s="91">
        <f t="shared" si="3"/>
        <v>0</v>
      </c>
      <c r="X14" s="91" t="e">
        <f>INDEX('Likelihood and Impact Rating'!$C$7:$G$11,MATCH('Operational Risk Register'!V14,'Likelihood and Impact Rating'!$B$7:$B$11,0),MATCH('Operational Risk Register'!U14,'Likelihood and Impact Rating'!$C$6:$G$6,0))</f>
        <v>#N/A</v>
      </c>
      <c r="Y14" s="3"/>
    </row>
    <row r="15" spans="1:25" x14ac:dyDescent="0.25">
      <c r="A15" s="6"/>
      <c r="B15" s="6"/>
      <c r="C15" s="6"/>
      <c r="D15" s="17"/>
      <c r="E15" s="6"/>
      <c r="F15" s="6"/>
      <c r="G15" s="6"/>
      <c r="H15" s="91"/>
      <c r="I15" s="91"/>
      <c r="J15" s="91">
        <f t="shared" si="0"/>
        <v>0</v>
      </c>
      <c r="K15" s="91" t="e">
        <f>INDEX('Likelihood and Impact Rating'!$C$7:$G$11,MATCH('Operational Risk Register'!I15,'Likelihood and Impact Rating'!$B$7:$B$11,0),MATCH('Operational Risk Register'!H15,'Likelihood and Impact Rating'!$C$6:$G$6,0))</f>
        <v>#N/A</v>
      </c>
      <c r="L15" s="6"/>
      <c r="M15" s="91"/>
      <c r="N15" s="91"/>
      <c r="O15" s="91">
        <f t="shared" si="1"/>
        <v>0</v>
      </c>
      <c r="P15" s="91" t="e">
        <f>INDEX('Likelihood and Impact Rating'!$C$7:$G$11,MATCH('Operational Risk Register'!N15,'Likelihood and Impact Rating'!$B$7:$B$11,0),MATCH('Operational Risk Register'!M15,'Likelihood and Impact Rating'!$C$6:$G$6,0))</f>
        <v>#N/A</v>
      </c>
      <c r="Q15" s="6"/>
      <c r="R15" s="6"/>
      <c r="S15" s="6"/>
      <c r="T15" s="6"/>
      <c r="U15" s="91"/>
      <c r="V15" s="91"/>
      <c r="W15" s="91">
        <f t="shared" si="3"/>
        <v>0</v>
      </c>
      <c r="X15" s="91" t="e">
        <f>INDEX('Likelihood and Impact Rating'!$C$7:$G$11,MATCH('Operational Risk Register'!V15,'Likelihood and Impact Rating'!$B$7:$B$11,0),MATCH('Operational Risk Register'!U15,'Likelihood and Impact Rating'!$C$6:$G$6,0))</f>
        <v>#N/A</v>
      </c>
      <c r="Y15" s="25"/>
    </row>
    <row r="16" spans="1:25" x14ac:dyDescent="0.25">
      <c r="A16" s="6"/>
      <c r="B16" s="6"/>
      <c r="C16" s="6"/>
      <c r="D16" s="17"/>
      <c r="E16" s="6"/>
      <c r="F16" s="6"/>
      <c r="G16" s="6"/>
      <c r="H16" s="91"/>
      <c r="I16" s="91"/>
      <c r="J16" s="91">
        <f t="shared" si="0"/>
        <v>0</v>
      </c>
      <c r="K16" s="91" t="e">
        <f>INDEX('Likelihood and Impact Rating'!$C$7:$G$11,MATCH('Operational Risk Register'!I16,'Likelihood and Impact Rating'!$B$7:$B$11,0),MATCH('Operational Risk Register'!H16,'Likelihood and Impact Rating'!$C$6:$G$6,0))</f>
        <v>#N/A</v>
      </c>
      <c r="L16" s="6"/>
      <c r="M16" s="91"/>
      <c r="N16" s="91"/>
      <c r="O16" s="91">
        <f t="shared" si="1"/>
        <v>0</v>
      </c>
      <c r="P16" s="91" t="e">
        <f>INDEX('Likelihood and Impact Rating'!$C$7:$G$11,MATCH('Operational Risk Register'!N16,'Likelihood and Impact Rating'!$B$7:$B$11,0),MATCH('Operational Risk Register'!M16,'Likelihood and Impact Rating'!$C$6:$G$6,0))</f>
        <v>#N/A</v>
      </c>
      <c r="Q16" s="6"/>
      <c r="R16" s="6"/>
      <c r="S16" s="6"/>
      <c r="T16" s="6"/>
      <c r="U16" s="91"/>
      <c r="V16" s="91"/>
      <c r="W16" s="91">
        <f t="shared" si="3"/>
        <v>0</v>
      </c>
      <c r="X16" s="91" t="e">
        <f>INDEX('Likelihood and Impact Rating'!$C$7:$G$11,MATCH('Operational Risk Register'!V16,'Likelihood and Impact Rating'!$B$7:$B$11,0),MATCH('Operational Risk Register'!U16,'Likelihood and Impact Rating'!$C$6:$G$6,0))</f>
        <v>#N/A</v>
      </c>
      <c r="Y16" s="3"/>
    </row>
    <row r="17" spans="1:25" x14ac:dyDescent="0.25">
      <c r="A17" s="2"/>
      <c r="B17" s="2"/>
      <c r="C17" s="2"/>
      <c r="D17" s="7"/>
      <c r="E17" s="2"/>
      <c r="F17" s="2"/>
      <c r="G17" s="2"/>
      <c r="H17" s="91"/>
      <c r="I17" s="91"/>
      <c r="J17" s="91">
        <f t="shared" si="0"/>
        <v>0</v>
      </c>
      <c r="K17" s="91" t="e">
        <f>INDEX('Likelihood and Impact Rating'!$C$7:$G$11,MATCH('Operational Risk Register'!I17,'Likelihood and Impact Rating'!$B$7:$B$11,0),MATCH('Operational Risk Register'!H17,'Likelihood and Impact Rating'!$C$6:$G$6,0))</f>
        <v>#N/A</v>
      </c>
      <c r="L17" s="2"/>
      <c r="M17" s="91"/>
      <c r="N17" s="91"/>
      <c r="O17" s="91">
        <f t="shared" si="1"/>
        <v>0</v>
      </c>
      <c r="P17" s="91" t="e">
        <f>INDEX('Likelihood and Impact Rating'!$C$7:$G$11,MATCH('Operational Risk Register'!N17,'Likelihood and Impact Rating'!$B$7:$B$11,0),MATCH('Operational Risk Register'!M17,'Likelihood and Impact Rating'!$C$6:$G$6,0))</f>
        <v>#N/A</v>
      </c>
      <c r="Q17" s="5"/>
      <c r="R17" s="5"/>
      <c r="S17" s="2"/>
      <c r="T17" s="2"/>
      <c r="U17" s="91"/>
      <c r="V17" s="91"/>
      <c r="W17" s="91">
        <f t="shared" si="3"/>
        <v>0</v>
      </c>
      <c r="X17" s="91" t="e">
        <f>INDEX('Likelihood and Impact Rating'!$C$7:$G$11,MATCH('Operational Risk Register'!V17,'Likelihood and Impact Rating'!$B$7:$B$11,0),MATCH('Operational Risk Register'!U17,'Likelihood and Impact Rating'!$C$6:$G$6,0))</f>
        <v>#N/A</v>
      </c>
      <c r="Y17" s="3"/>
    </row>
    <row r="18" spans="1:25" x14ac:dyDescent="0.25">
      <c r="A18" s="2"/>
      <c r="B18" s="2"/>
      <c r="C18" s="2"/>
      <c r="D18" s="9"/>
      <c r="E18" s="2"/>
      <c r="F18" s="2"/>
      <c r="G18" s="2"/>
      <c r="H18" s="91"/>
      <c r="I18" s="91"/>
      <c r="J18" s="91">
        <f t="shared" si="0"/>
        <v>0</v>
      </c>
      <c r="K18" s="91" t="e">
        <f>INDEX('Likelihood and Impact Rating'!$C$7:$G$11,MATCH('Operational Risk Register'!I18,'Likelihood and Impact Rating'!$B$7:$B$11,0),MATCH('Operational Risk Register'!H18,'Likelihood and Impact Rating'!$C$6:$G$6,0))</f>
        <v>#N/A</v>
      </c>
      <c r="L18" s="2"/>
      <c r="M18" s="91"/>
      <c r="N18" s="91"/>
      <c r="O18" s="91">
        <f t="shared" si="1"/>
        <v>0</v>
      </c>
      <c r="P18" s="91" t="e">
        <f>INDEX('Likelihood and Impact Rating'!$C$7:$G$11,MATCH('Operational Risk Register'!N18,'Likelihood and Impact Rating'!$B$7:$B$11,0),MATCH('Operational Risk Register'!M18,'Likelihood and Impact Rating'!$C$6:$G$6,0))</f>
        <v>#N/A</v>
      </c>
      <c r="Q18" s="2"/>
      <c r="R18" s="2"/>
      <c r="S18" s="2"/>
      <c r="T18" s="2"/>
      <c r="U18" s="91"/>
      <c r="V18" s="91"/>
      <c r="W18" s="91">
        <f t="shared" si="3"/>
        <v>0</v>
      </c>
      <c r="X18" s="91" t="e">
        <f>INDEX('Likelihood and Impact Rating'!$C$7:$G$11,MATCH('Operational Risk Register'!V18,'Likelihood and Impact Rating'!$B$7:$B$11,0),MATCH('Operational Risk Register'!U18,'Likelihood and Impact Rating'!$C$6:$G$6,0))</f>
        <v>#N/A</v>
      </c>
      <c r="Y18" s="3"/>
    </row>
    <row r="19" spans="1:25" x14ac:dyDescent="0.25">
      <c r="A19" s="6"/>
      <c r="B19" s="6"/>
      <c r="C19" s="6"/>
      <c r="D19" s="17"/>
      <c r="E19" s="6"/>
      <c r="F19" s="6"/>
      <c r="G19" s="6"/>
      <c r="H19" s="91"/>
      <c r="I19" s="91"/>
      <c r="J19" s="91">
        <f t="shared" si="0"/>
        <v>0</v>
      </c>
      <c r="K19" s="91" t="e">
        <f>INDEX('Likelihood and Impact Rating'!$C$7:$G$11,MATCH('Operational Risk Register'!I19,'Likelihood and Impact Rating'!$B$7:$B$11,0),MATCH('Operational Risk Register'!H19,'Likelihood and Impact Rating'!$C$6:$G$6,0))</f>
        <v>#N/A</v>
      </c>
      <c r="L19" s="6"/>
      <c r="M19" s="91"/>
      <c r="N19" s="91"/>
      <c r="O19" s="91">
        <f t="shared" si="1"/>
        <v>0</v>
      </c>
      <c r="P19" s="91" t="e">
        <f>INDEX('Likelihood and Impact Rating'!$C$7:$G$11,MATCH('Operational Risk Register'!N19,'Likelihood and Impact Rating'!$B$7:$B$11,0),MATCH('Operational Risk Register'!M19,'Likelihood and Impact Rating'!$C$6:$G$6,0))</f>
        <v>#N/A</v>
      </c>
      <c r="Q19" s="6"/>
      <c r="R19" s="6"/>
      <c r="S19" s="6"/>
      <c r="T19" s="6"/>
      <c r="U19" s="91"/>
      <c r="V19" s="91"/>
      <c r="W19" s="91">
        <f t="shared" si="3"/>
        <v>0</v>
      </c>
      <c r="X19" s="91" t="e">
        <f>INDEX('Likelihood and Impact Rating'!$C$7:$G$11,MATCH('Operational Risk Register'!V19,'Likelihood and Impact Rating'!$B$7:$B$11,0),MATCH('Operational Risk Register'!U19,'Likelihood and Impact Rating'!$C$6:$G$6,0))</f>
        <v>#N/A</v>
      </c>
      <c r="Y19" s="20"/>
    </row>
    <row r="20" spans="1:25" x14ac:dyDescent="0.25">
      <c r="A20" s="10"/>
      <c r="B20" s="10"/>
      <c r="C20" s="10"/>
      <c r="D20" s="12"/>
      <c r="E20" s="10"/>
      <c r="F20" s="10"/>
      <c r="G20" s="10"/>
      <c r="H20" s="13"/>
      <c r="I20" s="14"/>
      <c r="J20" s="15"/>
      <c r="K20" s="15"/>
      <c r="L20" s="15"/>
      <c r="M20" s="13"/>
      <c r="N20" s="15"/>
      <c r="O20" s="15"/>
      <c r="P20" s="15"/>
      <c r="Q20" s="15"/>
      <c r="R20" s="15"/>
      <c r="S20" s="16"/>
    </row>
    <row r="21" spans="1:25" x14ac:dyDescent="0.25">
      <c r="A21" s="10" t="s">
        <v>49</v>
      </c>
      <c r="B21" s="10"/>
      <c r="C21" s="10"/>
      <c r="D21" s="12"/>
      <c r="E21" s="10"/>
      <c r="F21" s="10"/>
      <c r="G21" s="10"/>
      <c r="H21" s="13"/>
      <c r="I21" s="14"/>
      <c r="J21" s="15"/>
      <c r="K21" s="15"/>
      <c r="L21" s="15"/>
      <c r="M21" s="13"/>
      <c r="N21" s="15"/>
      <c r="O21" s="15"/>
      <c r="P21" s="15"/>
      <c r="Q21" s="15"/>
      <c r="R21" s="15"/>
      <c r="S21" s="16"/>
    </row>
    <row r="22" spans="1:25" x14ac:dyDescent="0.25">
      <c r="A22" s="1" t="s">
        <v>144</v>
      </c>
      <c r="N22" s="15"/>
      <c r="O22" s="15"/>
    </row>
    <row r="23" spans="1:25" x14ac:dyDescent="0.25">
      <c r="N23" s="15"/>
      <c r="O23" s="15"/>
    </row>
  </sheetData>
  <mergeCells count="3">
    <mergeCell ref="H5:K5"/>
    <mergeCell ref="M5:P5"/>
    <mergeCell ref="U5:X5"/>
  </mergeCells>
  <conditionalFormatting sqref="P20:P21">
    <cfRule type="containsText" dxfId="41" priority="184" operator="containsText" text="Very low">
      <formula>NOT(ISERROR(SEARCH("Very low",P20)))</formula>
    </cfRule>
    <cfRule type="containsText" dxfId="40" priority="185" operator="containsText" text="Low">
      <formula>NOT(ISERROR(SEARCH("Low",P20)))</formula>
    </cfRule>
    <cfRule type="containsText" dxfId="39" priority="186" operator="containsText" text="Moderate">
      <formula>NOT(ISERROR(SEARCH("Moderate",P20)))</formula>
    </cfRule>
    <cfRule type="containsText" dxfId="38" priority="187" operator="containsText" text="High">
      <formula>NOT(ISERROR(SEARCH("High",P20)))</formula>
    </cfRule>
    <cfRule type="containsText" dxfId="37" priority="188" operator="containsText" text="Critical">
      <formula>NOT(ISERROR(SEARCH("Critical",P20)))</formula>
    </cfRule>
  </conditionalFormatting>
  <conditionalFormatting sqref="K20:K21">
    <cfRule type="containsText" dxfId="36" priority="132" operator="containsText" text="Very low">
      <formula>NOT(ISERROR(SEARCH("Very low",K20)))</formula>
    </cfRule>
    <cfRule type="containsText" dxfId="35" priority="133" operator="containsText" text="Low">
      <formula>NOT(ISERROR(SEARCH("Low",K20)))</formula>
    </cfRule>
    <cfRule type="containsText" dxfId="34" priority="134" operator="containsText" text="Moderate">
      <formula>NOT(ISERROR(SEARCH("Moderate",K20)))</formula>
    </cfRule>
    <cfRule type="containsText" dxfId="33" priority="135" operator="containsText" text="High">
      <formula>NOT(ISERROR(SEARCH("High",K20)))</formula>
    </cfRule>
    <cfRule type="containsText" dxfId="32" priority="136" operator="containsText" text="Critical">
      <formula>NOT(ISERROR(SEARCH("Critical",K20)))</formula>
    </cfRule>
  </conditionalFormatting>
  <conditionalFormatting sqref="J20:J21">
    <cfRule type="containsText" dxfId="31" priority="127" operator="containsText" text="Very low">
      <formula>NOT(ISERROR(SEARCH("Very low",J20)))</formula>
    </cfRule>
    <cfRule type="containsText" dxfId="30" priority="128" operator="containsText" text="Low">
      <formula>NOT(ISERROR(SEARCH("Low",J20)))</formula>
    </cfRule>
    <cfRule type="containsText" dxfId="29" priority="129" operator="containsText" text="Moderate">
      <formula>NOT(ISERROR(SEARCH("Moderate",J20)))</formula>
    </cfRule>
    <cfRule type="containsText" dxfId="28" priority="130" operator="containsText" text="High">
      <formula>NOT(ISERROR(SEARCH("High",J20)))</formula>
    </cfRule>
    <cfRule type="containsText" dxfId="27" priority="131" operator="containsText" text="Critical">
      <formula>NOT(ISERROR(SEARCH("Critical",J20)))</formula>
    </cfRule>
  </conditionalFormatting>
  <conditionalFormatting sqref="N20:O23">
    <cfRule type="containsText" dxfId="26" priority="122" operator="containsText" text="Very low">
      <formula>NOT(ISERROR(SEARCH("Very low",N20)))</formula>
    </cfRule>
    <cfRule type="containsText" dxfId="25" priority="123" operator="containsText" text="Low">
      <formula>NOT(ISERROR(SEARCH("Low",N20)))</formula>
    </cfRule>
    <cfRule type="containsText" dxfId="24" priority="124" operator="containsText" text="Moderate">
      <formula>NOT(ISERROR(SEARCH("Moderate",N20)))</formula>
    </cfRule>
    <cfRule type="containsText" dxfId="23" priority="125" operator="containsText" text="High">
      <formula>NOT(ISERROR(SEARCH("High",N20)))</formula>
    </cfRule>
    <cfRule type="containsText" dxfId="22" priority="126" operator="containsText" text="Critical">
      <formula>NOT(ISERROR(SEARCH("Critical",N20)))</formula>
    </cfRule>
  </conditionalFormatting>
  <conditionalFormatting sqref="K7:K19">
    <cfRule type="containsText" dxfId="21" priority="11" operator="containsText" text="Very Low">
      <formula>NOT(ISERROR(SEARCH("Very Low",K7)))</formula>
    </cfRule>
    <cfRule type="containsText" dxfId="20" priority="12" operator="containsText" text="Low">
      <formula>NOT(ISERROR(SEARCH("Low",K7)))</formula>
    </cfRule>
    <cfRule type="containsText" dxfId="19" priority="13" operator="containsText" text="Moderate">
      <formula>NOT(ISERROR(SEARCH("Moderate",K7)))</formula>
    </cfRule>
    <cfRule type="containsText" dxfId="18" priority="14" operator="containsText" text="High">
      <formula>NOT(ISERROR(SEARCH("High",K7)))</formula>
    </cfRule>
    <cfRule type="containsText" dxfId="17" priority="15" operator="containsText" text="Critical">
      <formula>NOT(ISERROR(SEARCH("Critical",K7)))</formula>
    </cfRule>
  </conditionalFormatting>
  <conditionalFormatting sqref="P7:P15">
    <cfRule type="containsText" dxfId="16" priority="6" operator="containsText" text="Very Low">
      <formula>NOT(ISERROR(SEARCH("Very Low",P7)))</formula>
    </cfRule>
    <cfRule type="containsText" dxfId="15" priority="7" operator="containsText" text="Low">
      <formula>NOT(ISERROR(SEARCH("Low",P7)))</formula>
    </cfRule>
    <cfRule type="containsText" dxfId="14" priority="8" operator="containsText" text="Moderate">
      <formula>NOT(ISERROR(SEARCH("Moderate",P7)))</formula>
    </cfRule>
    <cfRule type="containsText" dxfId="13" priority="9" operator="containsText" text="High">
      <formula>NOT(ISERROR(SEARCH("High",P7)))</formula>
    </cfRule>
    <cfRule type="containsText" dxfId="12" priority="10" operator="containsText" text="Critical">
      <formula>NOT(ISERROR(SEARCH("Critical",P7)))</formula>
    </cfRule>
  </conditionalFormatting>
  <conditionalFormatting sqref="X7:X19">
    <cfRule type="containsText" dxfId="11" priority="1" operator="containsText" text="Very Low">
      <formula>NOT(ISERROR(SEARCH("Very Low",X7)))</formula>
    </cfRule>
    <cfRule type="containsText" dxfId="10" priority="2" operator="containsText" text="Low">
      <formula>NOT(ISERROR(SEARCH("Low",X7)))</formula>
    </cfRule>
    <cfRule type="containsText" dxfId="9" priority="3" operator="containsText" text="Moderate">
      <formula>NOT(ISERROR(SEARCH("Moderate",X7)))</formula>
    </cfRule>
    <cfRule type="containsText" dxfId="8" priority="4" operator="containsText" text="High">
      <formula>NOT(ISERROR(SEARCH("High",X7)))</formula>
    </cfRule>
    <cfRule type="containsText" dxfId="7" priority="5" operator="containsText" text="Critical">
      <formula>NOT(ISERROR(SEARCH("Critical",X7)))</formula>
    </cfRule>
  </conditionalFormatting>
  <pageMargins left="0.25" right="0.25" top="0.75" bottom="0.75" header="0.3" footer="0.3"/>
  <pageSetup paperSize="8" scale="37"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8"/>
  <sheetViews>
    <sheetView zoomScale="85" zoomScaleNormal="85" workbookViewId="0">
      <selection activeCell="H26" sqref="H26"/>
    </sheetView>
  </sheetViews>
  <sheetFormatPr defaultRowHeight="15" x14ac:dyDescent="0.25"/>
  <cols>
    <col min="3" max="3" width="34.7109375" customWidth="1"/>
    <col min="4" max="4" width="23.42578125" customWidth="1"/>
    <col min="5" max="5" width="16.28515625" customWidth="1"/>
    <col min="6" max="6" width="21.7109375" customWidth="1"/>
    <col min="7" max="7" width="22" customWidth="1"/>
    <col min="8" max="8" width="41.7109375" customWidth="1"/>
    <col min="12" max="12" width="13.85546875" customWidth="1"/>
    <col min="13" max="13" width="51.7109375" customWidth="1"/>
    <col min="16" max="16" width="12.28515625" customWidth="1"/>
    <col min="17" max="17" width="11.28515625" customWidth="1"/>
    <col min="18" max="18" width="23.85546875" customWidth="1"/>
    <col min="19" max="19" width="11.28515625" customWidth="1"/>
    <col min="20" max="20" width="12.140625" customWidth="1"/>
    <col min="21" max="21" width="12.28515625" customWidth="1"/>
    <col min="22" max="22" width="10" customWidth="1"/>
  </cols>
  <sheetData>
    <row r="1" spans="1:22" ht="19.5" thickBot="1" x14ac:dyDescent="0.3">
      <c r="A1" s="99" t="s">
        <v>40</v>
      </c>
      <c r="B1" s="100"/>
      <c r="C1" s="100"/>
      <c r="D1" s="100"/>
      <c r="E1" s="100"/>
      <c r="F1" s="100"/>
      <c r="G1" s="127"/>
      <c r="H1" s="126"/>
    </row>
    <row r="2" spans="1:22" ht="19.5" thickBot="1" x14ac:dyDescent="0.3">
      <c r="A2" s="29" t="s">
        <v>94</v>
      </c>
      <c r="B2" s="33"/>
      <c r="C2" s="30"/>
      <c r="D2" s="30"/>
      <c r="E2" s="30"/>
      <c r="F2" s="30"/>
      <c r="G2" s="128"/>
      <c r="H2" s="126"/>
    </row>
    <row r="3" spans="1:22" ht="19.5" thickBot="1" x14ac:dyDescent="0.3">
      <c r="A3" s="29" t="s">
        <v>47</v>
      </c>
      <c r="B3" s="33"/>
      <c r="C3" s="30"/>
      <c r="D3" s="30"/>
      <c r="E3" s="30"/>
      <c r="F3" s="30"/>
      <c r="G3" s="128"/>
      <c r="H3" s="126"/>
    </row>
    <row r="4" spans="1:22" ht="19.5" thickBot="1" x14ac:dyDescent="0.3">
      <c r="A4" s="31" t="s">
        <v>48</v>
      </c>
      <c r="B4" s="34"/>
      <c r="C4" s="32"/>
      <c r="D4" s="32"/>
      <c r="E4" s="32"/>
      <c r="F4" s="32"/>
      <c r="G4" s="129"/>
      <c r="H4" s="126"/>
    </row>
    <row r="7" spans="1:22" s="27" customFormat="1" ht="19.899999999999999" customHeight="1" x14ac:dyDescent="0.25">
      <c r="A7" s="107" t="s">
        <v>71</v>
      </c>
      <c r="B7" s="107"/>
      <c r="C7" s="107"/>
      <c r="D7" s="107"/>
      <c r="E7" s="107"/>
      <c r="F7" s="107"/>
      <c r="G7" s="107"/>
      <c r="H7" s="24" t="s">
        <v>72</v>
      </c>
      <c r="I7" s="108" t="s">
        <v>73</v>
      </c>
      <c r="J7" s="108"/>
      <c r="K7" s="108"/>
      <c r="L7" s="108"/>
      <c r="M7" s="109" t="s">
        <v>74</v>
      </c>
      <c r="N7" s="109"/>
      <c r="O7" s="109"/>
      <c r="P7" s="109"/>
      <c r="Q7" s="109"/>
      <c r="R7" s="110" t="s">
        <v>80</v>
      </c>
      <c r="S7" s="111"/>
      <c r="T7" s="111"/>
      <c r="U7" s="111"/>
      <c r="V7" s="112"/>
    </row>
    <row r="8" spans="1:22" s="27" customFormat="1" ht="112.5" x14ac:dyDescent="0.25">
      <c r="A8" s="35" t="s">
        <v>85</v>
      </c>
      <c r="B8" s="35" t="s">
        <v>86</v>
      </c>
      <c r="C8" s="35" t="s">
        <v>193</v>
      </c>
      <c r="D8" s="35" t="s">
        <v>88</v>
      </c>
      <c r="E8" s="35" t="s">
        <v>87</v>
      </c>
      <c r="F8" s="35" t="s">
        <v>84</v>
      </c>
      <c r="G8" s="35" t="s">
        <v>75</v>
      </c>
      <c r="H8" s="23" t="s">
        <v>50</v>
      </c>
      <c r="I8" s="23" t="s">
        <v>76</v>
      </c>
      <c r="J8" s="23" t="s">
        <v>77</v>
      </c>
      <c r="K8" s="23" t="s">
        <v>3</v>
      </c>
      <c r="L8" s="23" t="s">
        <v>78</v>
      </c>
      <c r="M8" s="37" t="s">
        <v>89</v>
      </c>
      <c r="N8" s="37" t="s">
        <v>79</v>
      </c>
      <c r="O8" s="37" t="s">
        <v>61</v>
      </c>
      <c r="P8" s="37" t="s">
        <v>90</v>
      </c>
      <c r="Q8" s="37" t="s">
        <v>91</v>
      </c>
      <c r="R8" s="36" t="s">
        <v>92</v>
      </c>
      <c r="S8" s="36" t="s">
        <v>81</v>
      </c>
      <c r="T8" s="36" t="s">
        <v>82</v>
      </c>
      <c r="U8" s="36" t="s">
        <v>93</v>
      </c>
      <c r="V8" s="36" t="s">
        <v>83</v>
      </c>
    </row>
    <row r="9" spans="1:22" s="28" customFormat="1" x14ac:dyDescent="0.25">
      <c r="A9" s="21"/>
      <c r="B9" s="21"/>
      <c r="C9" s="21" t="s">
        <v>194</v>
      </c>
      <c r="D9" s="38"/>
      <c r="E9" s="38"/>
      <c r="F9" s="39"/>
      <c r="G9" s="40"/>
      <c r="H9" s="40"/>
      <c r="I9" s="91">
        <v>3</v>
      </c>
      <c r="J9" s="91">
        <v>2</v>
      </c>
      <c r="K9" s="91">
        <f>I9*J9</f>
        <v>6</v>
      </c>
      <c r="L9" s="91" t="str">
        <f>INDEX('Likelihood and Impact Rating'!$C$7:$G$11, MATCH('Issues Register'!J9,'Likelihood and Impact Rating'!$B$7:$B$11,0), MATCH('Issues Register'!I9,'Likelihood and Impact Rating'!$C$6:$G$6,0))</f>
        <v>Moderate</v>
      </c>
      <c r="M9" s="40"/>
      <c r="N9" s="40"/>
      <c r="O9" s="40"/>
      <c r="P9" s="40"/>
      <c r="Q9" s="41"/>
      <c r="R9" s="40"/>
      <c r="S9" s="42" t="e">
        <f ca="1">IF(#REF!="","",TODAY()-#REF!)</f>
        <v>#REF!</v>
      </c>
      <c r="T9" s="42"/>
      <c r="U9" s="42"/>
      <c r="V9" s="39"/>
    </row>
    <row r="10" spans="1:22" s="28" customFormat="1" x14ac:dyDescent="0.25">
      <c r="A10" s="21"/>
      <c r="B10" s="21"/>
      <c r="C10" s="21"/>
      <c r="D10" s="38"/>
      <c r="E10" s="38"/>
      <c r="F10" s="39"/>
      <c r="G10" s="40"/>
      <c r="H10" s="40"/>
      <c r="I10" s="91">
        <v>4</v>
      </c>
      <c r="J10" s="91">
        <v>5</v>
      </c>
      <c r="K10" s="91">
        <f t="shared" ref="K10:K18" si="0">I10*J10</f>
        <v>20</v>
      </c>
      <c r="L10" s="91" t="str">
        <f>INDEX('Likelihood and Impact Rating'!$C$7:$G$11, MATCH('Issues Register'!J10,'Likelihood and Impact Rating'!$B$7:$B$11,0), MATCH('Issues Register'!I10,'Likelihood and Impact Rating'!$C$6:$G$6,0))</f>
        <v>Critical</v>
      </c>
      <c r="M10" s="40"/>
      <c r="N10" s="40"/>
      <c r="O10" s="40"/>
      <c r="P10" s="40"/>
      <c r="Q10" s="41"/>
      <c r="R10" s="40"/>
      <c r="S10" s="42" t="e">
        <f ca="1">IF(#REF!="","",TODAY()-#REF!)</f>
        <v>#REF!</v>
      </c>
      <c r="T10" s="42"/>
      <c r="U10" s="42"/>
      <c r="V10" s="39"/>
    </row>
    <row r="11" spans="1:22" s="28" customFormat="1" x14ac:dyDescent="0.25">
      <c r="A11" s="21"/>
      <c r="B11" s="21"/>
      <c r="C11" s="21"/>
      <c r="D11" s="38"/>
      <c r="E11" s="38"/>
      <c r="F11" s="43"/>
      <c r="G11" s="43"/>
      <c r="H11" s="40"/>
      <c r="I11" s="91">
        <v>4</v>
      </c>
      <c r="J11" s="91">
        <v>3</v>
      </c>
      <c r="K11" s="91">
        <f t="shared" si="0"/>
        <v>12</v>
      </c>
      <c r="L11" s="91" t="str">
        <f>INDEX('Likelihood and Impact Rating'!$C$7:$G$11, MATCH('Issues Register'!J11,'Likelihood and Impact Rating'!$B$7:$B$11,0), MATCH('Issues Register'!I11,'Likelihood and Impact Rating'!$C$6:$G$6,0))</f>
        <v>Moderate</v>
      </c>
      <c r="M11" s="40"/>
      <c r="N11" s="40"/>
      <c r="O11" s="40"/>
      <c r="P11" s="40"/>
      <c r="Q11" s="41"/>
      <c r="R11" s="40"/>
      <c r="S11" s="42" t="e">
        <f ca="1">IF(#REF!="","",TODAY()-#REF!)</f>
        <v>#REF!</v>
      </c>
      <c r="T11" s="42"/>
      <c r="U11" s="42"/>
      <c r="V11" s="39"/>
    </row>
    <row r="12" spans="1:22" s="28" customFormat="1" x14ac:dyDescent="0.25">
      <c r="A12" s="21"/>
      <c r="B12" s="21"/>
      <c r="C12" s="21"/>
      <c r="D12" s="38"/>
      <c r="E12" s="38"/>
      <c r="F12" s="39"/>
      <c r="G12" s="40"/>
      <c r="H12" s="40"/>
      <c r="I12" s="91">
        <v>1</v>
      </c>
      <c r="J12" s="91">
        <v>2</v>
      </c>
      <c r="K12" s="91">
        <f t="shared" si="0"/>
        <v>2</v>
      </c>
      <c r="L12" s="91" t="str">
        <f>INDEX('Likelihood and Impact Rating'!$C$7:$G$11, MATCH('Issues Register'!J12,'Likelihood and Impact Rating'!$B$7:$B$11,0), MATCH('Issues Register'!I12,'Likelihood and Impact Rating'!$C$6:$G$6,0))</f>
        <v>Very Low</v>
      </c>
      <c r="M12" s="40"/>
      <c r="N12" s="40"/>
      <c r="O12" s="40"/>
      <c r="P12" s="40"/>
      <c r="Q12" s="41"/>
      <c r="R12" s="40"/>
      <c r="S12" s="42" t="e">
        <f ca="1">IF(#REF!="","",TODAY()-#REF!)</f>
        <v>#REF!</v>
      </c>
      <c r="T12" s="42"/>
      <c r="U12" s="42"/>
      <c r="V12" s="39"/>
    </row>
    <row r="13" spans="1:22" s="28" customFormat="1" x14ac:dyDescent="0.25">
      <c r="A13" s="21"/>
      <c r="B13" s="21"/>
      <c r="C13" s="21"/>
      <c r="D13" s="38"/>
      <c r="E13" s="38"/>
      <c r="F13" s="39"/>
      <c r="G13" s="40"/>
      <c r="H13" s="40"/>
      <c r="I13" s="91"/>
      <c r="J13" s="91"/>
      <c r="K13" s="91">
        <f t="shared" si="0"/>
        <v>0</v>
      </c>
      <c r="L13" s="91" t="e">
        <f>INDEX('Likelihood and Impact Rating'!$C$7:$G$11, MATCH('Issues Register'!J13,'Likelihood and Impact Rating'!B11:$B$11,0), MATCH('Issues Register'!I13,'Likelihood and Impact Rating'!$C$6:$G$6,0))</f>
        <v>#N/A</v>
      </c>
      <c r="M13" s="40"/>
      <c r="N13" s="40"/>
      <c r="O13" s="40"/>
      <c r="P13" s="40"/>
      <c r="Q13" s="41"/>
      <c r="R13" s="40"/>
      <c r="S13" s="42" t="e">
        <f ca="1">IF(#REF!="","",TODAY()-#REF!)</f>
        <v>#REF!</v>
      </c>
      <c r="T13" s="42"/>
      <c r="U13" s="42"/>
      <c r="V13" s="39"/>
    </row>
    <row r="14" spans="1:22" s="28" customFormat="1" x14ac:dyDescent="0.25">
      <c r="A14" s="21"/>
      <c r="B14" s="21"/>
      <c r="C14" s="21"/>
      <c r="D14" s="38"/>
      <c r="E14" s="38"/>
      <c r="F14" s="39"/>
      <c r="G14" s="40"/>
      <c r="H14" s="40"/>
      <c r="I14" s="91"/>
      <c r="J14" s="91"/>
      <c r="K14" s="91">
        <f t="shared" si="0"/>
        <v>0</v>
      </c>
      <c r="L14" s="91" t="e">
        <f>INDEX('Likelihood and Impact Rating'!$C$7:$G$11, MATCH('Issues Register'!J14,'Likelihood and Impact Rating'!B$11:$B12,0), MATCH('Issues Register'!I14,'Likelihood and Impact Rating'!$C$6:$G$6,0))</f>
        <v>#N/A</v>
      </c>
      <c r="M14" s="40"/>
      <c r="N14" s="40"/>
      <c r="O14" s="40"/>
      <c r="P14" s="40"/>
      <c r="Q14" s="41"/>
      <c r="R14" s="40"/>
      <c r="S14" s="42" t="e">
        <f ca="1">IF(#REF!="","",TODAY()-#REF!)</f>
        <v>#REF!</v>
      </c>
      <c r="T14" s="42"/>
      <c r="U14" s="42"/>
      <c r="V14" s="39"/>
    </row>
    <row r="15" spans="1:22" s="28" customFormat="1" x14ac:dyDescent="0.25">
      <c r="A15" s="21"/>
      <c r="B15" s="21"/>
      <c r="C15" s="21"/>
      <c r="D15" s="38"/>
      <c r="E15" s="38"/>
      <c r="F15" s="39"/>
      <c r="G15" s="40"/>
      <c r="H15" s="40"/>
      <c r="I15" s="91"/>
      <c r="J15" s="91"/>
      <c r="K15" s="91">
        <f t="shared" si="0"/>
        <v>0</v>
      </c>
      <c r="L15" s="91" t="e">
        <f>INDEX('Likelihood and Impact Rating'!$C$7:$G$11, MATCH('Issues Register'!J15,'Likelihood and Impact Rating'!B$11:$B13,0), MATCH('Issues Register'!I15,'Likelihood and Impact Rating'!$C$6:$G$6,0))</f>
        <v>#N/A</v>
      </c>
      <c r="M15" s="40"/>
      <c r="N15" s="40"/>
      <c r="O15" s="40"/>
      <c r="P15" s="40"/>
      <c r="Q15" s="41"/>
      <c r="R15" s="40"/>
      <c r="S15" s="42" t="e">
        <f ca="1">IF(#REF!="","",TODAY()-#REF!)</f>
        <v>#REF!</v>
      </c>
      <c r="T15" s="42"/>
      <c r="U15" s="42"/>
      <c r="V15" s="39"/>
    </row>
    <row r="16" spans="1:22" s="28" customFormat="1" x14ac:dyDescent="0.25">
      <c r="A16" s="21"/>
      <c r="B16" s="21"/>
      <c r="C16" s="21"/>
      <c r="D16" s="38"/>
      <c r="E16" s="38"/>
      <c r="F16" s="39"/>
      <c r="G16" s="40"/>
      <c r="H16" s="40"/>
      <c r="I16" s="91"/>
      <c r="J16" s="91"/>
      <c r="K16" s="91">
        <f t="shared" si="0"/>
        <v>0</v>
      </c>
      <c r="L16" s="91" t="e">
        <f>INDEX('Likelihood and Impact Rating'!$C$7:$G$11, MATCH('Issues Register'!J16,'Likelihood and Impact Rating'!B$11:$B14,0), MATCH('Issues Register'!I16,'Likelihood and Impact Rating'!$C$6:$G$6,0))</f>
        <v>#N/A</v>
      </c>
      <c r="M16" s="40"/>
      <c r="N16" s="40"/>
      <c r="O16" s="40"/>
      <c r="P16" s="40"/>
      <c r="Q16" s="41"/>
      <c r="R16" s="40"/>
      <c r="S16" s="42" t="e">
        <f ca="1">IF(#REF!="","",TODAY()-#REF!)</f>
        <v>#REF!</v>
      </c>
      <c r="T16" s="42"/>
      <c r="U16" s="42"/>
      <c r="V16" s="39"/>
    </row>
    <row r="17" spans="1:22" s="28" customFormat="1" x14ac:dyDescent="0.25">
      <c r="A17" s="21"/>
      <c r="B17" s="21"/>
      <c r="C17" s="21"/>
      <c r="D17" s="38"/>
      <c r="E17" s="38"/>
      <c r="F17" s="39"/>
      <c r="G17" s="40"/>
      <c r="H17" s="40"/>
      <c r="I17" s="91"/>
      <c r="J17" s="91"/>
      <c r="K17" s="91">
        <f t="shared" si="0"/>
        <v>0</v>
      </c>
      <c r="L17" s="91" t="e">
        <f>INDEX('Likelihood and Impact Rating'!$C$7:$G$11, MATCH('Issues Register'!J17,'Likelihood and Impact Rating'!B$11:$B15,0), MATCH('Issues Register'!I17,'Likelihood and Impact Rating'!$C$6:$G$6,0))</f>
        <v>#N/A</v>
      </c>
      <c r="M17" s="40"/>
      <c r="N17" s="40"/>
      <c r="O17" s="40"/>
      <c r="P17" s="40"/>
      <c r="Q17" s="41"/>
      <c r="R17" s="40"/>
      <c r="S17" s="42" t="e">
        <f ca="1">IF(#REF!="","",TODAY()-#REF!)</f>
        <v>#REF!</v>
      </c>
      <c r="T17" s="42"/>
      <c r="U17" s="42"/>
      <c r="V17" s="39"/>
    </row>
    <row r="18" spans="1:22" s="28" customFormat="1" x14ac:dyDescent="0.25">
      <c r="A18" s="21"/>
      <c r="B18" s="21"/>
      <c r="C18" s="21"/>
      <c r="D18" s="38"/>
      <c r="E18" s="38"/>
      <c r="F18" s="39"/>
      <c r="G18" s="40"/>
      <c r="H18" s="40"/>
      <c r="I18" s="91"/>
      <c r="J18" s="91"/>
      <c r="K18" s="91">
        <f t="shared" si="0"/>
        <v>0</v>
      </c>
      <c r="L18" s="91" t="e">
        <f>INDEX('Likelihood and Impact Rating'!C16:G20, MATCH('Issues Register'!J18,'Likelihood and Impact Rating'!B16:B20,0), MATCH('Issues Register'!I18,'Likelihood and Impact Rating'!C15:G15,0))</f>
        <v>#N/A</v>
      </c>
      <c r="M18" s="40"/>
      <c r="N18" s="40"/>
      <c r="O18" s="40"/>
      <c r="P18" s="40"/>
      <c r="Q18" s="41"/>
      <c r="R18" s="40"/>
      <c r="S18" s="42" t="e">
        <f ca="1">IF(#REF!="","",TODAY()-#REF!)</f>
        <v>#REF!</v>
      </c>
      <c r="T18" s="42"/>
      <c r="U18" s="42"/>
      <c r="V18" s="39"/>
    </row>
  </sheetData>
  <protectedRanges>
    <protectedRange sqref="D9:H10 D12:H18 H11 D11:E11 M9:V18" name="Range1"/>
  </protectedRanges>
  <mergeCells count="5">
    <mergeCell ref="A7:G7"/>
    <mergeCell ref="I7:L7"/>
    <mergeCell ref="M7:Q7"/>
    <mergeCell ref="R7:V7"/>
    <mergeCell ref="A1:G1"/>
  </mergeCells>
  <conditionalFormatting sqref="V9:V18">
    <cfRule type="containsText" dxfId="6" priority="18" operator="containsText" text="Closed">
      <formula>NOT(ISERROR(SEARCH("Closed",V9)))</formula>
    </cfRule>
    <cfRule type="containsText" dxfId="5" priority="19" operator="containsText" text="Open">
      <formula>NOT(ISERROR(SEARCH("Open",V9)))</formula>
    </cfRule>
  </conditionalFormatting>
  <conditionalFormatting sqref="L9:L12">
    <cfRule type="containsText" dxfId="4" priority="1" operator="containsText" text="Very Low">
      <formula>NOT(ISERROR(SEARCH("Very Low",L9)))</formula>
    </cfRule>
    <cfRule type="containsText" dxfId="3" priority="2" operator="containsText" text="Low">
      <formula>NOT(ISERROR(SEARCH("Low",L9)))</formula>
    </cfRule>
    <cfRule type="containsText" dxfId="2" priority="3" operator="containsText" text="Moderate">
      <formula>NOT(ISERROR(SEARCH("Moderate",L9)))</formula>
    </cfRule>
    <cfRule type="containsText" dxfId="1" priority="4" operator="containsText" text="High">
      <formula>NOT(ISERROR(SEARCH("High",L9)))</formula>
    </cfRule>
    <cfRule type="containsText" dxfId="0" priority="5" operator="containsText" text="Critical">
      <formula>NOT(ISERROR(SEARCH("Critical",L9)))</formula>
    </cfRule>
  </conditionalFormatting>
  <dataValidations count="10">
    <dataValidation allowBlank="1" showInputMessage="1" showErrorMessage="1" prompt="If the Issue was formally raised on the basis of a report or paper eg Internal Audit (IA) or Peer Review (PR)." sqref="D9:D18" xr:uid="{00000000-0002-0000-0100-000000000000}"/>
    <dataValidation allowBlank="1" showInputMessage="1" showErrorMessage="1" prompt="In many cases an issue will be a risk that has occurred to create the &quot;issue&quot;. Input the corresponding Risk ID if there was one identified in the risk register." sqref="C9:C18" xr:uid="{00000000-0002-0000-0100-000001000000}"/>
    <dataValidation allowBlank="1" showInputMessage="1" showErrorMessage="1" prompt="Enter the name of the persons responsible for the mitgation action." sqref="N9:P18" xr:uid="{00000000-0002-0000-0100-000002000000}"/>
    <dataValidation allowBlank="1" showInputMessage="1" showErrorMessage="1" prompt="Describe the controls or actions being taken to mitigate the impact of the issue" sqref="M9:M18" xr:uid="{00000000-0002-0000-0100-000003000000}"/>
    <dataValidation allowBlank="1" showInputMessage="1" showErrorMessage="1" prompt="Describe the impact the issue is having or will have" sqref="H9:H18" xr:uid="{00000000-0002-0000-0100-000004000000}"/>
    <dataValidation allowBlank="1" showInputMessage="1" showErrorMessage="1" prompt="Enter the date when the issue first became active" sqref="E9:E15" xr:uid="{00000000-0002-0000-0100-000005000000}"/>
    <dataValidation allowBlank="1" showInputMessage="1" showErrorMessage="1" prompt="Enter the date the action is due by" sqref="Q9:Q18" xr:uid="{00000000-0002-0000-0100-000006000000}"/>
    <dataValidation allowBlank="1" showInputMessage="1" showErrorMessage="1" prompt="Describe the issue in an appropriate amount of detail." sqref="G9:G10 G12:G18" xr:uid="{00000000-0002-0000-0100-000007000000}"/>
    <dataValidation allowBlank="1" showInputMessage="1" showErrorMessage="1" prompt="Enter further details as and if appropriate" sqref="R9:U18" xr:uid="{00000000-0002-0000-0100-000008000000}"/>
    <dataValidation allowBlank="1" showInputMessage="1" showErrorMessage="1" prompt="Title of report, raising particular issue if relevant." sqref="E16:E18" xr:uid="{00000000-0002-0000-0100-000009000000}"/>
  </dataValidations>
  <pageMargins left="0.7" right="0.7" top="0.75" bottom="0.75" header="0.3" footer="0.3"/>
  <pageSetup paperSize="8"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A short form description of the issue." xr:uid="{00000000-0002-0000-0100-00000A000000}">
          <x14:formula1>
            <xm:f>'\\ad.uws.edu.au\dfshare\Users\30049753\AppData\Local\Microsoft\Windows\INetCache\Content.Outlook\755B0V7W\[WSU Template. Issues Register.FINAL.xlsm]Data'!#REF!</xm:f>
          </x14:formula1>
          <xm:sqref>F9:F10 F12:F18</xm:sqref>
        </x14:dataValidation>
        <x14:dataValidation type="list" allowBlank="1" showInputMessage="1" showErrorMessage="1" prompt="Select the status of the issue. Closed indicates that the issue has been resolved appropriately." xr:uid="{00000000-0002-0000-0100-00000B000000}">
          <x14:formula1>
            <xm:f>'\\ad.uws.edu.au\dfshare\Users\30049753\AppData\Local\Microsoft\Windows\INetCache\Content.Outlook\755B0V7W\[WSU Template. Issues Register.FINAL.xlsm]Data'!#REF!</xm:f>
          </x14:formula1>
          <xm:sqref>V9:V18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5"/>
  <sheetViews>
    <sheetView zoomScale="85" zoomScaleNormal="85" workbookViewId="0">
      <selection activeCell="E16" sqref="E16"/>
    </sheetView>
  </sheetViews>
  <sheetFormatPr defaultRowHeight="15" x14ac:dyDescent="0.25"/>
  <cols>
    <col min="1" max="1" width="17.7109375" style="28" customWidth="1"/>
    <col min="2" max="2" width="23.5703125" style="28" customWidth="1"/>
    <col min="3" max="3" width="24" style="28" customWidth="1"/>
    <col min="4" max="8" width="22.42578125" style="28" customWidth="1"/>
    <col min="9" max="16384" width="9.140625" style="28"/>
  </cols>
  <sheetData>
    <row r="1" spans="1:8" ht="21" x14ac:dyDescent="0.35">
      <c r="A1" s="60" t="s">
        <v>143</v>
      </c>
    </row>
    <row r="2" spans="1:8" s="62" customFormat="1" ht="18.75" x14ac:dyDescent="0.3">
      <c r="A2" s="61" t="s">
        <v>96</v>
      </c>
    </row>
    <row r="4" spans="1:8" x14ac:dyDescent="0.25">
      <c r="A4" s="113" t="s">
        <v>33</v>
      </c>
      <c r="B4" s="93"/>
      <c r="C4" s="113" t="s">
        <v>32</v>
      </c>
      <c r="D4" s="113"/>
      <c r="E4" s="113"/>
      <c r="F4" s="113"/>
      <c r="G4" s="113"/>
    </row>
    <row r="5" spans="1:8" ht="30" x14ac:dyDescent="0.25">
      <c r="A5" s="113"/>
      <c r="B5" s="93"/>
      <c r="C5" s="94" t="s">
        <v>168</v>
      </c>
      <c r="D5" s="94" t="s">
        <v>169</v>
      </c>
      <c r="E5" s="94" t="s">
        <v>170</v>
      </c>
      <c r="F5" s="94" t="s">
        <v>171</v>
      </c>
      <c r="G5" s="94" t="s">
        <v>172</v>
      </c>
    </row>
    <row r="6" spans="1:8" x14ac:dyDescent="0.25">
      <c r="A6" s="113"/>
      <c r="B6" s="92" t="s">
        <v>177</v>
      </c>
      <c r="C6" s="83">
        <v>1</v>
      </c>
      <c r="D6" s="83">
        <v>2</v>
      </c>
      <c r="E6" s="83">
        <v>3</v>
      </c>
      <c r="F6" s="83">
        <v>4</v>
      </c>
      <c r="G6" s="83">
        <v>5</v>
      </c>
    </row>
    <row r="7" spans="1:8" x14ac:dyDescent="0.25">
      <c r="A7" s="84" t="s">
        <v>173</v>
      </c>
      <c r="B7" s="95">
        <v>1</v>
      </c>
      <c r="C7" s="85" t="s">
        <v>35</v>
      </c>
      <c r="D7" s="85" t="s">
        <v>35</v>
      </c>
      <c r="E7" s="86" t="s">
        <v>34</v>
      </c>
      <c r="F7" s="86" t="s">
        <v>34</v>
      </c>
      <c r="G7" s="86" t="s">
        <v>34</v>
      </c>
    </row>
    <row r="8" spans="1:8" x14ac:dyDescent="0.25">
      <c r="A8" s="84" t="s">
        <v>174</v>
      </c>
      <c r="B8" s="95">
        <v>2</v>
      </c>
      <c r="C8" s="85" t="s">
        <v>35</v>
      </c>
      <c r="D8" s="86" t="s">
        <v>34</v>
      </c>
      <c r="E8" s="87" t="s">
        <v>8</v>
      </c>
      <c r="F8" s="87" t="s">
        <v>8</v>
      </c>
      <c r="G8" s="87" t="s">
        <v>8</v>
      </c>
    </row>
    <row r="9" spans="1:8" x14ac:dyDescent="0.25">
      <c r="A9" s="84" t="s">
        <v>41</v>
      </c>
      <c r="B9" s="95">
        <v>3</v>
      </c>
      <c r="C9" s="86" t="s">
        <v>34</v>
      </c>
      <c r="D9" s="88" t="s">
        <v>34</v>
      </c>
      <c r="E9" s="87" t="s">
        <v>8</v>
      </c>
      <c r="F9" s="87" t="s">
        <v>8</v>
      </c>
      <c r="G9" s="89" t="s">
        <v>7</v>
      </c>
    </row>
    <row r="10" spans="1:8" x14ac:dyDescent="0.25">
      <c r="A10" s="84" t="s">
        <v>175</v>
      </c>
      <c r="B10" s="95">
        <v>4</v>
      </c>
      <c r="C10" s="88" t="s">
        <v>34</v>
      </c>
      <c r="D10" s="87" t="s">
        <v>8</v>
      </c>
      <c r="E10" s="89" t="s">
        <v>7</v>
      </c>
      <c r="F10" s="89" t="s">
        <v>7</v>
      </c>
      <c r="G10" s="90" t="s">
        <v>9</v>
      </c>
    </row>
    <row r="11" spans="1:8" x14ac:dyDescent="0.25">
      <c r="A11" s="84" t="s">
        <v>176</v>
      </c>
      <c r="B11" s="95">
        <v>5</v>
      </c>
      <c r="C11" s="87" t="s">
        <v>41</v>
      </c>
      <c r="D11" s="87" t="s">
        <v>8</v>
      </c>
      <c r="E11" s="89" t="s">
        <v>7</v>
      </c>
      <c r="F11" s="90" t="s">
        <v>9</v>
      </c>
      <c r="G11" s="90" t="s">
        <v>9</v>
      </c>
    </row>
    <row r="12" spans="1:8" ht="21.75" thickBot="1" x14ac:dyDescent="0.4">
      <c r="A12" s="60"/>
    </row>
    <row r="13" spans="1:8" ht="30.75" customHeight="1" thickBot="1" x14ac:dyDescent="0.3">
      <c r="A13" s="119" t="s">
        <v>97</v>
      </c>
      <c r="B13" s="114" t="s">
        <v>98</v>
      </c>
      <c r="C13" s="121" t="s">
        <v>99</v>
      </c>
      <c r="D13" s="121"/>
      <c r="E13" s="121"/>
      <c r="F13" s="121"/>
      <c r="G13" s="121"/>
      <c r="H13" s="122"/>
    </row>
    <row r="14" spans="1:8" ht="15.75" thickBot="1" x14ac:dyDescent="0.3">
      <c r="A14" s="120"/>
      <c r="B14" s="115"/>
      <c r="C14" s="63" t="s">
        <v>100</v>
      </c>
      <c r="D14" s="63" t="s">
        <v>101</v>
      </c>
      <c r="E14" s="63" t="s">
        <v>102</v>
      </c>
      <c r="F14" s="63" t="s">
        <v>103</v>
      </c>
      <c r="G14" s="63" t="s">
        <v>2</v>
      </c>
      <c r="H14" s="63" t="s">
        <v>104</v>
      </c>
    </row>
    <row r="15" spans="1:8" ht="234.75" customHeight="1" thickBot="1" x14ac:dyDescent="0.3">
      <c r="A15" s="64" t="s">
        <v>105</v>
      </c>
      <c r="B15" s="65" t="s">
        <v>145</v>
      </c>
      <c r="C15" s="66" t="s">
        <v>146</v>
      </c>
      <c r="D15" s="66" t="s">
        <v>147</v>
      </c>
      <c r="E15" s="66" t="s">
        <v>165</v>
      </c>
      <c r="F15" s="66" t="s">
        <v>167</v>
      </c>
      <c r="G15" s="96" t="s">
        <v>180</v>
      </c>
      <c r="H15" s="66" t="s">
        <v>148</v>
      </c>
    </row>
    <row r="16" spans="1:8" ht="204" customHeight="1" thickBot="1" x14ac:dyDescent="0.3">
      <c r="A16" s="64" t="s">
        <v>106</v>
      </c>
      <c r="B16" s="80" t="s">
        <v>107</v>
      </c>
      <c r="C16" s="66" t="s">
        <v>150</v>
      </c>
      <c r="D16" s="66" t="s">
        <v>149</v>
      </c>
      <c r="E16" s="81" t="s">
        <v>166</v>
      </c>
      <c r="F16" s="66" t="s">
        <v>151</v>
      </c>
      <c r="G16" s="96" t="s">
        <v>181</v>
      </c>
      <c r="H16" s="66" t="s">
        <v>152</v>
      </c>
    </row>
    <row r="17" spans="1:8" ht="224.25" customHeight="1" thickBot="1" x14ac:dyDescent="0.3">
      <c r="A17" s="82" t="s">
        <v>108</v>
      </c>
      <c r="B17" s="80" t="s">
        <v>109</v>
      </c>
      <c r="C17" s="66" t="s">
        <v>153</v>
      </c>
      <c r="D17" s="66" t="s">
        <v>154</v>
      </c>
      <c r="E17" s="66" t="s">
        <v>164</v>
      </c>
      <c r="F17" s="66" t="s">
        <v>155</v>
      </c>
      <c r="G17" s="96" t="s">
        <v>182</v>
      </c>
      <c r="H17" s="66" t="s">
        <v>156</v>
      </c>
    </row>
    <row r="18" spans="1:8" ht="206.25" customHeight="1" thickBot="1" x14ac:dyDescent="0.3">
      <c r="A18" s="82" t="s">
        <v>110</v>
      </c>
      <c r="B18" s="80" t="s">
        <v>111</v>
      </c>
      <c r="C18" s="66" t="s">
        <v>157</v>
      </c>
      <c r="D18" s="66" t="s">
        <v>158</v>
      </c>
      <c r="E18" s="66" t="s">
        <v>159</v>
      </c>
      <c r="F18" s="66" t="s">
        <v>160</v>
      </c>
      <c r="G18" s="96" t="s">
        <v>183</v>
      </c>
      <c r="H18" s="66" t="s">
        <v>161</v>
      </c>
    </row>
    <row r="19" spans="1:8" ht="115.5" customHeight="1" thickBot="1" x14ac:dyDescent="0.3">
      <c r="A19" s="82" t="s">
        <v>112</v>
      </c>
      <c r="B19" s="80" t="s">
        <v>113</v>
      </c>
      <c r="C19" s="66" t="s">
        <v>162</v>
      </c>
      <c r="D19" s="66" t="s">
        <v>163</v>
      </c>
      <c r="E19" s="81" t="s">
        <v>114</v>
      </c>
      <c r="F19" s="81" t="s">
        <v>115</v>
      </c>
      <c r="G19" s="96" t="s">
        <v>184</v>
      </c>
      <c r="H19" s="81" t="s">
        <v>116</v>
      </c>
    </row>
    <row r="20" spans="1:8" ht="15.75" thickBot="1" x14ac:dyDescent="0.3">
      <c r="A20" s="67" t="s">
        <v>117</v>
      </c>
      <c r="B20" s="116" t="s">
        <v>118</v>
      </c>
      <c r="C20" s="117"/>
      <c r="D20" s="117"/>
      <c r="E20" s="117"/>
      <c r="F20" s="117"/>
      <c r="G20" s="117"/>
      <c r="H20" s="118"/>
    </row>
    <row r="21" spans="1:8" x14ac:dyDescent="0.25">
      <c r="A21" s="68" t="s">
        <v>42</v>
      </c>
      <c r="B21" s="69" t="s">
        <v>119</v>
      </c>
      <c r="C21" s="69"/>
      <c r="D21" s="69"/>
      <c r="E21" s="69"/>
      <c r="F21" s="70"/>
      <c r="G21" s="70"/>
      <c r="H21" s="71"/>
    </row>
    <row r="22" spans="1:8" x14ac:dyDescent="0.25">
      <c r="A22" s="72" t="s">
        <v>43</v>
      </c>
      <c r="B22" s="73" t="s">
        <v>120</v>
      </c>
      <c r="C22" s="73"/>
      <c r="D22" s="73"/>
      <c r="E22" s="73"/>
      <c r="F22" s="74"/>
      <c r="G22" s="74"/>
      <c r="H22" s="75"/>
    </row>
    <row r="23" spans="1:8" x14ac:dyDescent="0.25">
      <c r="A23" s="72" t="s">
        <v>44</v>
      </c>
      <c r="B23" s="73" t="s">
        <v>121</v>
      </c>
      <c r="C23" s="73"/>
      <c r="D23" s="73"/>
      <c r="E23" s="73"/>
      <c r="F23" s="74"/>
      <c r="G23" s="74"/>
      <c r="H23" s="75"/>
    </row>
    <row r="24" spans="1:8" x14ac:dyDescent="0.25">
      <c r="A24" s="72" t="s">
        <v>45</v>
      </c>
      <c r="B24" s="73" t="s">
        <v>122</v>
      </c>
      <c r="C24" s="73"/>
      <c r="D24" s="73"/>
      <c r="E24" s="73"/>
      <c r="F24" s="74"/>
      <c r="G24" s="74"/>
      <c r="H24" s="75"/>
    </row>
    <row r="25" spans="1:8" ht="15.75" thickBot="1" x14ac:dyDescent="0.3">
      <c r="A25" s="76" t="s">
        <v>46</v>
      </c>
      <c r="B25" s="77" t="s">
        <v>123</v>
      </c>
      <c r="C25" s="77"/>
      <c r="D25" s="77"/>
      <c r="E25" s="77"/>
      <c r="F25" s="78"/>
      <c r="G25" s="78"/>
      <c r="H25" s="79"/>
    </row>
  </sheetData>
  <mergeCells count="6">
    <mergeCell ref="A4:A6"/>
    <mergeCell ref="C4:G4"/>
    <mergeCell ref="B13:B14"/>
    <mergeCell ref="B20:H20"/>
    <mergeCell ref="A13:A14"/>
    <mergeCell ref="C13:H13"/>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48C5-7149-4556-9D5C-6F847597AE63}">
  <sheetPr>
    <pageSetUpPr fitToPage="1"/>
  </sheetPr>
  <dimension ref="A1:B30"/>
  <sheetViews>
    <sheetView zoomScale="85" zoomScaleNormal="85" workbookViewId="0"/>
  </sheetViews>
  <sheetFormatPr defaultColWidth="9.140625" defaultRowHeight="14.25" x14ac:dyDescent="0.2"/>
  <cols>
    <col min="1" max="1" width="26.85546875" style="49" bestFit="1" customWidth="1"/>
    <col min="2" max="2" width="90.140625" style="49" customWidth="1"/>
    <col min="3" max="16384" width="9.140625" style="49"/>
  </cols>
  <sheetData>
    <row r="1" spans="1:2" ht="25.5" customHeight="1" thickBot="1" x14ac:dyDescent="0.3">
      <c r="A1" s="50" t="s">
        <v>37</v>
      </c>
    </row>
    <row r="2" spans="1:2" ht="42.75" x14ac:dyDescent="0.2">
      <c r="A2" s="51" t="s">
        <v>124</v>
      </c>
      <c r="B2" s="52" t="s">
        <v>125</v>
      </c>
    </row>
    <row r="3" spans="1:2" ht="28.5" x14ac:dyDescent="0.2">
      <c r="A3" s="53" t="s">
        <v>126</v>
      </c>
      <c r="B3" s="54" t="s">
        <v>10</v>
      </c>
    </row>
    <row r="4" spans="1:2" ht="28.5" x14ac:dyDescent="0.2">
      <c r="A4" s="53" t="s">
        <v>178</v>
      </c>
      <c r="B4" s="54" t="s">
        <v>179</v>
      </c>
    </row>
    <row r="5" spans="1:2" ht="28.5" x14ac:dyDescent="0.2">
      <c r="A5" s="123" t="s">
        <v>11</v>
      </c>
      <c r="B5" s="54" t="s">
        <v>127</v>
      </c>
    </row>
    <row r="6" spans="1:2" ht="28.5" x14ac:dyDescent="0.2">
      <c r="A6" s="123"/>
      <c r="B6" s="55" t="s">
        <v>185</v>
      </c>
    </row>
    <row r="7" spans="1:2" ht="28.5" x14ac:dyDescent="0.2">
      <c r="A7" s="56" t="s">
        <v>36</v>
      </c>
      <c r="B7" s="57" t="s">
        <v>186</v>
      </c>
    </row>
    <row r="8" spans="1:2" ht="28.5" x14ac:dyDescent="0.2">
      <c r="A8" s="53" t="s">
        <v>12</v>
      </c>
      <c r="B8" s="54" t="s">
        <v>128</v>
      </c>
    </row>
    <row r="9" spans="1:2" ht="42.75" x14ac:dyDescent="0.2">
      <c r="A9" s="53" t="s">
        <v>2</v>
      </c>
      <c r="B9" s="54" t="s">
        <v>129</v>
      </c>
    </row>
    <row r="10" spans="1:2" ht="28.5" x14ac:dyDescent="0.2">
      <c r="A10" s="53" t="s">
        <v>13</v>
      </c>
      <c r="B10" s="54" t="s">
        <v>187</v>
      </c>
    </row>
    <row r="11" spans="1:2" x14ac:dyDescent="0.2">
      <c r="A11" s="53" t="s">
        <v>14</v>
      </c>
      <c r="B11" s="54" t="s">
        <v>15</v>
      </c>
    </row>
    <row r="12" spans="1:2" x14ac:dyDescent="0.2">
      <c r="A12" s="53" t="s">
        <v>130</v>
      </c>
      <c r="B12" s="54" t="s">
        <v>131</v>
      </c>
    </row>
    <row r="13" spans="1:2" ht="42.75" x14ac:dyDescent="0.2">
      <c r="A13" s="53" t="s">
        <v>132</v>
      </c>
      <c r="B13" s="54" t="s">
        <v>188</v>
      </c>
    </row>
    <row r="14" spans="1:2" ht="42.75" x14ac:dyDescent="0.2">
      <c r="A14" s="53" t="s">
        <v>38</v>
      </c>
      <c r="B14" s="54" t="s">
        <v>39</v>
      </c>
    </row>
    <row r="15" spans="1:2" ht="42.75" x14ac:dyDescent="0.2">
      <c r="A15" s="53" t="s">
        <v>189</v>
      </c>
      <c r="B15" s="97" t="s">
        <v>190</v>
      </c>
    </row>
    <row r="16" spans="1:2" ht="28.5" x14ac:dyDescent="0.2">
      <c r="A16" s="53" t="s">
        <v>0</v>
      </c>
      <c r="B16" s="54" t="s">
        <v>16</v>
      </c>
    </row>
    <row r="17" spans="1:2" ht="28.5" x14ac:dyDescent="0.2">
      <c r="A17" s="53" t="s">
        <v>17</v>
      </c>
      <c r="B17" s="54" t="s">
        <v>18</v>
      </c>
    </row>
    <row r="18" spans="1:2" ht="28.5" customHeight="1" x14ac:dyDescent="0.2">
      <c r="A18" s="53" t="s">
        <v>133</v>
      </c>
      <c r="B18" s="54" t="s">
        <v>134</v>
      </c>
    </row>
    <row r="19" spans="1:2" ht="28.5" x14ac:dyDescent="0.2">
      <c r="A19" s="53" t="s">
        <v>19</v>
      </c>
      <c r="B19" s="54" t="s">
        <v>135</v>
      </c>
    </row>
    <row r="20" spans="1:2" x14ac:dyDescent="0.2">
      <c r="A20" s="53" t="s">
        <v>136</v>
      </c>
      <c r="B20" s="54" t="s">
        <v>137</v>
      </c>
    </row>
    <row r="21" spans="1:2" ht="57" x14ac:dyDescent="0.2">
      <c r="A21" s="53" t="s">
        <v>138</v>
      </c>
      <c r="B21" s="54" t="s">
        <v>191</v>
      </c>
    </row>
    <row r="22" spans="1:2" ht="28.5" x14ac:dyDescent="0.2">
      <c r="A22" s="53" t="s">
        <v>1</v>
      </c>
      <c r="B22" s="54" t="s">
        <v>139</v>
      </c>
    </row>
    <row r="23" spans="1:2" ht="28.5" x14ac:dyDescent="0.2">
      <c r="A23" s="58" t="s">
        <v>1</v>
      </c>
      <c r="B23" s="54" t="s">
        <v>140</v>
      </c>
    </row>
    <row r="24" spans="1:2" x14ac:dyDescent="0.2">
      <c r="A24" s="58" t="s">
        <v>20</v>
      </c>
      <c r="B24" s="54" t="s">
        <v>21</v>
      </c>
    </row>
    <row r="25" spans="1:2" x14ac:dyDescent="0.2">
      <c r="A25" s="58" t="s">
        <v>141</v>
      </c>
      <c r="B25" s="54" t="s">
        <v>22</v>
      </c>
    </row>
    <row r="26" spans="1:2" x14ac:dyDescent="0.2">
      <c r="A26" s="58" t="s">
        <v>23</v>
      </c>
      <c r="B26" s="54" t="s">
        <v>24</v>
      </c>
    </row>
    <row r="27" spans="1:2" x14ac:dyDescent="0.2">
      <c r="A27" s="58" t="s">
        <v>25</v>
      </c>
      <c r="B27" s="54" t="s">
        <v>142</v>
      </c>
    </row>
    <row r="28" spans="1:2" x14ac:dyDescent="0.2">
      <c r="A28" s="58" t="s">
        <v>26</v>
      </c>
      <c r="B28" s="54" t="s">
        <v>27</v>
      </c>
    </row>
    <row r="29" spans="1:2" x14ac:dyDescent="0.2">
      <c r="A29" s="58" t="s">
        <v>28</v>
      </c>
      <c r="B29" s="54" t="s">
        <v>29</v>
      </c>
    </row>
    <row r="30" spans="1:2" ht="15" thickBot="1" x14ac:dyDescent="0.25">
      <c r="A30" s="59" t="s">
        <v>30</v>
      </c>
      <c r="B30" s="98" t="s">
        <v>31</v>
      </c>
    </row>
  </sheetData>
  <mergeCells count="1">
    <mergeCell ref="A5:A6"/>
  </mergeCells>
  <pageMargins left="0.39370078740157483" right="0.39370078740157483"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Operational Risk Register</vt:lpstr>
      <vt:lpstr>Issues Register</vt:lpstr>
      <vt:lpstr>Likelihood and Impact Rating</vt:lpstr>
      <vt:lpstr>Risk Categories</vt:lpstr>
      <vt:lpstr>'Issues Register'!Print_Area</vt:lpstr>
      <vt:lpstr>'Risk Categories'!Print_Area</vt:lpstr>
    </vt:vector>
  </TitlesOfParts>
  <Company>University of Western Sydney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D'Cunha</dc:creator>
  <cp:lastModifiedBy>Sharan Kaur</cp:lastModifiedBy>
  <cp:lastPrinted>2018-12-14T00:05:13Z</cp:lastPrinted>
  <dcterms:created xsi:type="dcterms:W3CDTF">2017-07-19T07:53:38Z</dcterms:created>
  <dcterms:modified xsi:type="dcterms:W3CDTF">2022-07-01T04:40:15Z</dcterms:modified>
</cp:coreProperties>
</file>